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</sheets>
  <definedNames>
    <definedName name="B_0">'Sheet1'!$O$4</definedName>
    <definedName name="B_0_hop">'Sheet1'!$O$22</definedName>
    <definedName name="B_0_shp">'Sheet1'!$O$13</definedName>
    <definedName name="en_unit">'Sheet1'!$F$1</definedName>
    <definedName name="R0_hopy_re_av">'Sheet1'!$M$22</definedName>
    <definedName name="R0_hopy_var_av">'Sheet1'!$N$22</definedName>
    <definedName name="R0_re_en_av">'Sheet1'!$M$4</definedName>
    <definedName name="R0_re_hop_av">'Sheet1'!$M$13</definedName>
    <definedName name="R0_var_en_av">'Sheet1'!$N$4</definedName>
    <definedName name="R0_var_km_av">'Sheet1'!$N$13</definedName>
    <definedName name="risk_unit_cumulat_time1">'Sheet1'!$H$1</definedName>
  </definedNames>
  <calcPr fullCalcOnLoad="1"/>
</workbook>
</file>

<file path=xl/sharedStrings.xml><?xml version="1.0" encoding="utf-8"?>
<sst xmlns="http://schemas.openxmlformats.org/spreadsheetml/2006/main" count="47" uniqueCount="33">
  <si>
    <t>18 links and 12 nodes in Poland network</t>
  </si>
  <si>
    <t>ENE_UNIT</t>
  </si>
  <si>
    <t>DOWN_UNIT</t>
  </si>
  <si>
    <t>kUSD</t>
  </si>
  <si>
    <t>per 10 years</t>
  </si>
  <si>
    <t>RE [Experimental result]</t>
  </si>
  <si>
    <t>VaR_0.95 [Experimental result]</t>
  </si>
  <si>
    <t>Total energy usage [Experimental result]</t>
  </si>
  <si>
    <t>Energy usage [Optimization: Yaged's method]</t>
  </si>
  <si>
    <t>Energy usage in working paths [Experimental result]</t>
  </si>
  <si>
    <t>Energy usage in working paths [Optimization: Yaged's method]</t>
  </si>
  <si>
    <t>Energy usage in backup paths [Experimental result]</t>
  </si>
  <si>
    <t>Energy usage in backup paths [Optimization: Yaged's method]</t>
  </si>
  <si>
    <t>Total consumed capacity [Experimental result]</t>
  </si>
  <si>
    <t>RE [mln $]</t>
  </si>
  <si>
    <t>VaR [mln $]</t>
  </si>
  <si>
    <t>EU Tot [mln $]</t>
  </si>
  <si>
    <t>B Tot [mln $]</t>
  </si>
  <si>
    <t>R_0-RE</t>
  </si>
  <si>
    <t>R_0-VaR</t>
  </si>
  <si>
    <t>RE + B</t>
  </si>
  <si>
    <t>VaR + B</t>
  </si>
  <si>
    <t>NR</t>
  </si>
  <si>
    <t>1:1 DP</t>
  </si>
  <si>
    <t>1:1 DL</t>
  </si>
  <si>
    <t>1+1 P</t>
  </si>
  <si>
    <t>1+1 L</t>
  </si>
  <si>
    <t>SP</t>
  </si>
  <si>
    <t>SL</t>
  </si>
  <si>
    <t>Total capacity consumed in working paths [Experimental result]</t>
  </si>
  <si>
    <t>Energy optimization /Compensation policy: cumulative downtime</t>
  </si>
  <si>
    <t>Link distance optimization / Compensation policy: cumulative downtime</t>
  </si>
  <si>
    <t>Hop-count optimization / Compensation policy: cumulative downtime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</si>
</sst>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 textRotation="90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1" max="1" width="14.7109375" style="0" customWidth="1"/>
    <col min="4" max="4" width="11.140625" style="0" customWidth="1"/>
    <col min="6" max="6" width="12.28125" style="0" customWidth="1"/>
    <col min="7" max="7" width="12.421875" style="0" customWidth="1"/>
    <col min="8" max="9" width="12.7109375" style="0" customWidth="1"/>
    <col min="10" max="10" width="10.7109375" style="0" customWidth="1"/>
    <col min="11" max="11" width="13.00390625" style="0" customWidth="1"/>
    <col min="13" max="13" width="12.28125" style="0" customWidth="1"/>
    <col min="15" max="15" width="11.8515625" style="0" customWidth="1"/>
  </cols>
  <sheetData>
    <row r="1" spans="1:13" ht="15">
      <c r="A1" s="1" t="s">
        <v>0</v>
      </c>
      <c r="B1" s="1"/>
      <c r="C1" s="1"/>
      <c r="D1" s="1"/>
      <c r="E1" t="s">
        <v>1</v>
      </c>
      <c r="F1" s="2">
        <v>520</v>
      </c>
      <c r="G1" s="3" t="s">
        <v>2</v>
      </c>
      <c r="H1" s="2">
        <v>0.2</v>
      </c>
      <c r="I1" s="4" t="s">
        <v>3</v>
      </c>
      <c r="J1" s="4" t="s">
        <v>4</v>
      </c>
      <c r="K1" s="4"/>
      <c r="M1" s="5"/>
    </row>
    <row r="2" spans="4:7" ht="15">
      <c r="D2" s="4" t="s">
        <v>30</v>
      </c>
      <c r="E2" s="4"/>
      <c r="G2" s="5"/>
    </row>
    <row r="3" spans="2:20" s="5" customFormat="1" ht="147" customHeight="1"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29</v>
      </c>
      <c r="L3" s="6"/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</row>
    <row r="4" spans="1:20" ht="15">
      <c r="A4" s="7" t="s">
        <v>22</v>
      </c>
      <c r="B4" s="7">
        <v>1255857.98993626</v>
      </c>
      <c r="C4" s="7">
        <v>1303346.94014731</v>
      </c>
      <c r="D4" s="7">
        <v>521.519305316552</v>
      </c>
      <c r="E4">
        <v>522.056544583521</v>
      </c>
      <c r="F4">
        <v>521.519305316552</v>
      </c>
      <c r="G4">
        <v>522.056544583521</v>
      </c>
      <c r="H4">
        <v>0</v>
      </c>
      <c r="I4">
        <v>0</v>
      </c>
      <c r="J4">
        <v>26198.4322724771</v>
      </c>
      <c r="K4">
        <v>26198.4322724771</v>
      </c>
      <c r="M4" s="7">
        <f aca="true" t="shared" si="0" ref="M4:N10">SUM(B4*risk_unit_cumulat_time1/1000)</f>
        <v>251.17159798725203</v>
      </c>
      <c r="N4" s="7">
        <f t="shared" si="0"/>
        <v>260.669388029462</v>
      </c>
      <c r="O4" s="7">
        <f aca="true" t="shared" si="1" ref="O4:O10">SUM(D4*en_unit/1000)</f>
        <v>271.19003876460704</v>
      </c>
      <c r="P4" s="8">
        <f aca="true" t="shared" si="2" ref="P4:P10">SUM(O4-B_0)</f>
        <v>0</v>
      </c>
      <c r="Q4" s="8">
        <f aca="true" t="shared" si="3" ref="Q4:Q10">SUM(R0_re_en_av-M4)</f>
        <v>0</v>
      </c>
      <c r="R4" s="8">
        <f aca="true" t="shared" si="4" ref="R4:R10">SUM(R0_var_en_av-N4)</f>
        <v>0</v>
      </c>
      <c r="S4" s="7">
        <f aca="true" t="shared" si="5" ref="S4:S10">SUM(M4+P4)</f>
        <v>251.17159798725203</v>
      </c>
      <c r="T4" s="7">
        <f aca="true" t="shared" si="6" ref="T4:T10">SUM(N4+P4)</f>
        <v>260.669388029462</v>
      </c>
    </row>
    <row r="5" spans="1:20" ht="15">
      <c r="A5" s="7" t="s">
        <v>23</v>
      </c>
      <c r="B5" s="7">
        <v>3794.26078939124</v>
      </c>
      <c r="C5" s="7">
        <v>4328.71631693235</v>
      </c>
      <c r="D5" s="7">
        <v>561.099105526252</v>
      </c>
      <c r="E5">
        <v>995.023178353597</v>
      </c>
      <c r="F5">
        <v>559.809724055308</v>
      </c>
      <c r="G5">
        <v>560.428396102096</v>
      </c>
      <c r="H5">
        <v>1.28938147094376</v>
      </c>
      <c r="I5">
        <v>434.594782251501</v>
      </c>
      <c r="J5">
        <v>24927.7078994627</v>
      </c>
      <c r="K5">
        <v>24880.5510986276</v>
      </c>
      <c r="M5" s="7">
        <f t="shared" si="0"/>
        <v>0.758852157878248</v>
      </c>
      <c r="N5" s="7">
        <f t="shared" si="0"/>
        <v>0.86574326338647</v>
      </c>
      <c r="O5" s="7">
        <f t="shared" si="1"/>
        <v>291.771534873651</v>
      </c>
      <c r="P5" s="8">
        <f t="shared" si="2"/>
        <v>20.58149610904394</v>
      </c>
      <c r="Q5" s="8">
        <f t="shared" si="3"/>
        <v>250.4127458293738</v>
      </c>
      <c r="R5" s="8">
        <f t="shared" si="4"/>
        <v>259.80364476607554</v>
      </c>
      <c r="S5" s="7">
        <f t="shared" si="5"/>
        <v>21.340348266922188</v>
      </c>
      <c r="T5" s="7">
        <f t="shared" si="6"/>
        <v>21.44723937243041</v>
      </c>
    </row>
    <row r="6" spans="1:20" ht="15">
      <c r="A6" s="7" t="s">
        <v>24</v>
      </c>
      <c r="B6" s="7">
        <v>3601.16474640552</v>
      </c>
      <c r="C6" s="7">
        <v>4519.50601593213</v>
      </c>
      <c r="D6" s="7">
        <v>522.368108692206</v>
      </c>
      <c r="E6">
        <v>1281.65017288995</v>
      </c>
      <c r="F6">
        <v>521.17088220609</v>
      </c>
      <c r="G6">
        <v>522.056544583521</v>
      </c>
      <c r="H6">
        <v>1.19722648611624</v>
      </c>
      <c r="I6">
        <v>759.593628306429</v>
      </c>
      <c r="J6">
        <v>26269.9230614237</v>
      </c>
      <c r="K6">
        <v>26198.4709106876</v>
      </c>
      <c r="M6" s="7">
        <f t="shared" si="0"/>
        <v>0.720232949281104</v>
      </c>
      <c r="N6" s="7">
        <f t="shared" si="0"/>
        <v>0.9039012031864261</v>
      </c>
      <c r="O6" s="7">
        <f t="shared" si="1"/>
        <v>271.6314165199471</v>
      </c>
      <c r="P6" s="8">
        <f t="shared" si="2"/>
        <v>0.4413777553400564</v>
      </c>
      <c r="Q6" s="8">
        <f t="shared" si="3"/>
        <v>250.45136503797093</v>
      </c>
      <c r="R6" s="8">
        <f t="shared" si="4"/>
        <v>259.7654868262756</v>
      </c>
      <c r="S6" s="7">
        <f t="shared" si="5"/>
        <v>1.1616107046211606</v>
      </c>
      <c r="T6" s="7">
        <f t="shared" si="6"/>
        <v>1.3452789585264826</v>
      </c>
    </row>
    <row r="7" spans="1:20" ht="15">
      <c r="A7" s="7" t="s">
        <v>25</v>
      </c>
      <c r="B7" s="7">
        <v>3794.26078939124</v>
      </c>
      <c r="C7" s="7">
        <v>4328.71631693235</v>
      </c>
      <c r="D7" s="7">
        <v>995.023178353597</v>
      </c>
      <c r="E7">
        <v>995.023178353597</v>
      </c>
      <c r="F7">
        <v>560.428396102096</v>
      </c>
      <c r="G7">
        <v>560.428396102096</v>
      </c>
      <c r="H7">
        <v>434.594782251501</v>
      </c>
      <c r="I7">
        <v>434.594782251501</v>
      </c>
      <c r="J7" s="9">
        <v>58576</v>
      </c>
      <c r="K7" s="9">
        <v>24921</v>
      </c>
      <c r="M7" s="7">
        <f t="shared" si="0"/>
        <v>0.758852157878248</v>
      </c>
      <c r="N7" s="7">
        <f t="shared" si="0"/>
        <v>0.86574326338647</v>
      </c>
      <c r="O7" s="7">
        <f t="shared" si="1"/>
        <v>517.4120527438705</v>
      </c>
      <c r="P7" s="8">
        <f t="shared" si="2"/>
        <v>246.22201397926347</v>
      </c>
      <c r="Q7" s="8">
        <f t="shared" si="3"/>
        <v>250.4127458293738</v>
      </c>
      <c r="R7" s="8">
        <f t="shared" si="4"/>
        <v>259.80364476607554</v>
      </c>
      <c r="S7" s="7">
        <f t="shared" si="5"/>
        <v>246.9808661371417</v>
      </c>
      <c r="T7" s="7">
        <f t="shared" si="6"/>
        <v>247.08775724264993</v>
      </c>
    </row>
    <row r="8" spans="1:20" ht="15">
      <c r="A8" s="7" t="s">
        <v>26</v>
      </c>
      <c r="B8" s="7">
        <v>3601.16474640552</v>
      </c>
      <c r="C8" s="7">
        <v>4519.50601593213</v>
      </c>
      <c r="D8" s="7">
        <v>1281.65017288995</v>
      </c>
      <c r="E8">
        <v>1281.65017288995</v>
      </c>
      <c r="F8">
        <v>522.056544583521</v>
      </c>
      <c r="G8">
        <v>522.056544583521</v>
      </c>
      <c r="H8">
        <v>759.593628306429</v>
      </c>
      <c r="I8">
        <v>759.593628306429</v>
      </c>
      <c r="J8" s="9">
        <v>103312</v>
      </c>
      <c r="K8" s="9">
        <v>26243</v>
      </c>
      <c r="M8" s="7">
        <f t="shared" si="0"/>
        <v>0.720232949281104</v>
      </c>
      <c r="N8" s="7">
        <f t="shared" si="0"/>
        <v>0.9039012031864261</v>
      </c>
      <c r="O8" s="7">
        <f t="shared" si="1"/>
        <v>666.458089902774</v>
      </c>
      <c r="P8" s="8">
        <f t="shared" si="2"/>
        <v>395.2680511381669</v>
      </c>
      <c r="Q8" s="8">
        <f t="shared" si="3"/>
        <v>250.45136503797093</v>
      </c>
      <c r="R8" s="8">
        <f t="shared" si="4"/>
        <v>259.7654868262756</v>
      </c>
      <c r="S8" s="7">
        <f t="shared" si="5"/>
        <v>395.98828408744805</v>
      </c>
      <c r="T8" s="7">
        <f t="shared" si="6"/>
        <v>396.17195234135335</v>
      </c>
    </row>
    <row r="9" spans="1:20" ht="15">
      <c r="A9" s="7" t="s">
        <v>27</v>
      </c>
      <c r="B9" s="7">
        <v>4312.80396434679</v>
      </c>
      <c r="C9" s="7">
        <v>4944.48786877068</v>
      </c>
      <c r="D9" s="7">
        <v>561.098687121996</v>
      </c>
      <c r="E9">
        <v>886.940755059079</v>
      </c>
      <c r="F9">
        <v>559.810490770464</v>
      </c>
      <c r="G9">
        <v>560.428396102096</v>
      </c>
      <c r="H9">
        <v>1.28819635153171</v>
      </c>
      <c r="I9">
        <v>326.512358956983</v>
      </c>
      <c r="J9">
        <v>24927.6812708097</v>
      </c>
      <c r="K9">
        <v>24880.5785625778</v>
      </c>
      <c r="M9" s="7">
        <f t="shared" si="0"/>
        <v>0.862560792869358</v>
      </c>
      <c r="N9" s="7">
        <f t="shared" si="0"/>
        <v>0.9888975737541359</v>
      </c>
      <c r="O9" s="7">
        <f t="shared" si="1"/>
        <v>291.7713173034379</v>
      </c>
      <c r="P9" s="8">
        <f t="shared" si="2"/>
        <v>20.581278538830873</v>
      </c>
      <c r="Q9" s="8">
        <f t="shared" si="3"/>
        <v>250.30903719438268</v>
      </c>
      <c r="R9" s="8">
        <f t="shared" si="4"/>
        <v>259.6804904557079</v>
      </c>
      <c r="S9" s="7">
        <f t="shared" si="5"/>
        <v>21.443839331700232</v>
      </c>
      <c r="T9" s="7">
        <f t="shared" si="6"/>
        <v>21.57017611258501</v>
      </c>
    </row>
    <row r="10" spans="1:20" ht="15">
      <c r="A10" s="7" t="s">
        <v>28</v>
      </c>
      <c r="B10" s="7">
        <v>4158.42830766749</v>
      </c>
      <c r="C10" s="7">
        <v>5050.57365452023</v>
      </c>
      <c r="D10" s="7">
        <v>522.368090822389</v>
      </c>
      <c r="E10">
        <v>1096.91977672765</v>
      </c>
      <c r="F10">
        <v>521.169708743951</v>
      </c>
      <c r="G10">
        <v>522.056544583521</v>
      </c>
      <c r="H10">
        <v>1.1983820784375</v>
      </c>
      <c r="I10">
        <v>574.863232144129</v>
      </c>
      <c r="J10">
        <v>26269.9219075964</v>
      </c>
      <c r="K10">
        <v>26198.4125728235</v>
      </c>
      <c r="M10" s="7">
        <f t="shared" si="0"/>
        <v>0.8316856615334981</v>
      </c>
      <c r="N10" s="7">
        <f t="shared" si="0"/>
        <v>1.0101147309040461</v>
      </c>
      <c r="O10" s="7">
        <f t="shared" si="1"/>
        <v>271.6314072276423</v>
      </c>
      <c r="P10" s="8">
        <f t="shared" si="2"/>
        <v>0.44136846303524635</v>
      </c>
      <c r="Q10" s="8">
        <f t="shared" si="3"/>
        <v>250.33991232571853</v>
      </c>
      <c r="R10" s="8">
        <f t="shared" si="4"/>
        <v>259.659273298558</v>
      </c>
      <c r="S10" s="7">
        <f t="shared" si="5"/>
        <v>1.2730541245687443</v>
      </c>
      <c r="T10" s="7">
        <f t="shared" si="6"/>
        <v>1.4514831939392925</v>
      </c>
    </row>
    <row r="11" spans="16:18" ht="15">
      <c r="P11" s="10"/>
      <c r="Q11" s="10"/>
      <c r="R11" s="10"/>
    </row>
    <row r="12" spans="4:18" ht="15">
      <c r="D12" s="4" t="s">
        <v>31</v>
      </c>
      <c r="E12" s="4"/>
      <c r="F12" s="4"/>
      <c r="G12" s="4"/>
      <c r="H12" s="4"/>
      <c r="J12" s="4"/>
      <c r="K12" s="4"/>
      <c r="P12" s="10"/>
      <c r="Q12" s="10"/>
      <c r="R12" s="10"/>
    </row>
    <row r="13" spans="1:20" ht="15">
      <c r="A13" s="7" t="s">
        <v>22</v>
      </c>
      <c r="B13" s="7">
        <v>1005824.72009577</v>
      </c>
      <c r="C13" s="7">
        <v>1044510.03727113</v>
      </c>
      <c r="D13" s="7">
        <v>613.218267535308</v>
      </c>
      <c r="E13">
        <v>613.548123605254</v>
      </c>
      <c r="F13">
        <v>613.218267535308</v>
      </c>
      <c r="G13">
        <v>613.548123605254</v>
      </c>
      <c r="H13">
        <v>0</v>
      </c>
      <c r="I13">
        <v>0</v>
      </c>
      <c r="J13">
        <v>22801.3037110412</v>
      </c>
      <c r="K13">
        <v>22801.3037110412</v>
      </c>
      <c r="M13" s="7">
        <f aca="true" t="shared" si="7" ref="M13:N19">SUM(B13*risk_unit_cumulat_time1/1000)</f>
        <v>201.164944019154</v>
      </c>
      <c r="N13" s="7">
        <f t="shared" si="7"/>
        <v>208.90200745422604</v>
      </c>
      <c r="O13" s="7">
        <f aca="true" t="shared" si="8" ref="O13:O19">SUM(D13*en_unit/1000)</f>
        <v>318.87349911836014</v>
      </c>
      <c r="P13" s="8">
        <f aca="true" t="shared" si="9" ref="P13:P19">SUM(O13-B_0_shp)</f>
        <v>0</v>
      </c>
      <c r="Q13" s="8">
        <f aca="true" t="shared" si="10" ref="Q13:Q19">SUM(R0_re_hop_av-M13)</f>
        <v>0</v>
      </c>
      <c r="R13" s="8">
        <f aca="true" t="shared" si="11" ref="R13:R19">SUM(R0_var_km_av-N13)</f>
        <v>0</v>
      </c>
      <c r="S13" s="7">
        <f aca="true" t="shared" si="12" ref="S13:S19">SUM(M13+P13)</f>
        <v>201.164944019154</v>
      </c>
      <c r="T13" s="7">
        <f aca="true" t="shared" si="13" ref="T13:T19">SUM(N13+P13)</f>
        <v>208.90200745422604</v>
      </c>
    </row>
    <row r="14" spans="1:20" ht="15">
      <c r="A14" s="7" t="s">
        <v>23</v>
      </c>
      <c r="B14" s="7">
        <v>2953.97117176538</v>
      </c>
      <c r="C14" s="7">
        <v>3365.01650073428</v>
      </c>
      <c r="D14" s="7">
        <v>613.780329270721</v>
      </c>
      <c r="E14">
        <v>980.457285743064</v>
      </c>
      <c r="F14">
        <v>612.793592785989</v>
      </c>
      <c r="G14">
        <v>613.548123605254</v>
      </c>
      <c r="H14">
        <v>0.986736484731383</v>
      </c>
      <c r="I14">
        <v>366.90916213781</v>
      </c>
      <c r="J14">
        <v>22839.0232292114</v>
      </c>
      <c r="K14">
        <v>22801.3159870193</v>
      </c>
      <c r="M14" s="7">
        <f t="shared" si="7"/>
        <v>0.590794234353076</v>
      </c>
      <c r="N14" s="7">
        <f t="shared" si="7"/>
        <v>0.6730033001468559</v>
      </c>
      <c r="O14" s="7">
        <f t="shared" si="8"/>
        <v>319.1657712207749</v>
      </c>
      <c r="P14" s="8">
        <f t="shared" si="9"/>
        <v>0.2922721024147563</v>
      </c>
      <c r="Q14" s="8">
        <f t="shared" si="10"/>
        <v>200.57414978480094</v>
      </c>
      <c r="R14" s="8">
        <f t="shared" si="11"/>
        <v>208.22900415407918</v>
      </c>
      <c r="S14" s="7">
        <f t="shared" si="12"/>
        <v>0.8830663367678323</v>
      </c>
      <c r="T14" s="7">
        <f t="shared" si="13"/>
        <v>0.9652754025616123</v>
      </c>
    </row>
    <row r="15" spans="1:20" ht="15">
      <c r="A15" s="7" t="s">
        <v>24</v>
      </c>
      <c r="B15" s="7">
        <v>2278.42842260716</v>
      </c>
      <c r="C15" s="7">
        <v>2764.74573708971</v>
      </c>
      <c r="D15" s="7">
        <v>613.904504106414</v>
      </c>
      <c r="E15">
        <v>1225.93572947859</v>
      </c>
      <c r="F15">
        <v>612.770903616921</v>
      </c>
      <c r="G15">
        <v>613.548123605254</v>
      </c>
      <c r="H15">
        <v>1.13360048949247</v>
      </c>
      <c r="I15">
        <v>612.387605873336</v>
      </c>
      <c r="J15">
        <v>22854.3854238114</v>
      </c>
      <c r="K15">
        <v>22801.3616238063</v>
      </c>
      <c r="M15" s="7">
        <f t="shared" si="7"/>
        <v>0.455685684521432</v>
      </c>
      <c r="N15" s="7">
        <f t="shared" si="7"/>
        <v>0.5529491474179421</v>
      </c>
      <c r="O15" s="7">
        <f t="shared" si="8"/>
        <v>319.2303421353353</v>
      </c>
      <c r="P15" s="8">
        <f t="shared" si="9"/>
        <v>0.3568430169751764</v>
      </c>
      <c r="Q15" s="8">
        <f t="shared" si="10"/>
        <v>200.70925833463258</v>
      </c>
      <c r="R15" s="8">
        <f t="shared" si="11"/>
        <v>208.3490583068081</v>
      </c>
      <c r="S15" s="7">
        <f t="shared" si="12"/>
        <v>0.8125287014966084</v>
      </c>
      <c r="T15" s="7">
        <f t="shared" si="13"/>
        <v>0.9097921643931185</v>
      </c>
    </row>
    <row r="16" spans="1:20" ht="15">
      <c r="A16" s="7" t="s">
        <v>25</v>
      </c>
      <c r="B16" s="7">
        <v>2953.97117176538</v>
      </c>
      <c r="C16" s="7">
        <v>3365.01650073428</v>
      </c>
      <c r="D16" s="7">
        <v>980.457285743064</v>
      </c>
      <c r="E16">
        <v>980.457285743064</v>
      </c>
      <c r="F16">
        <v>613.548123605254</v>
      </c>
      <c r="G16">
        <v>613.548123605254</v>
      </c>
      <c r="H16">
        <v>366.90916213781</v>
      </c>
      <c r="I16">
        <v>366.90916213781</v>
      </c>
      <c r="J16">
        <v>54539</v>
      </c>
      <c r="K16">
        <v>22833</v>
      </c>
      <c r="M16" s="7">
        <f t="shared" si="7"/>
        <v>0.590794234353076</v>
      </c>
      <c r="N16" s="7">
        <f t="shared" si="7"/>
        <v>0.6730033001468559</v>
      </c>
      <c r="O16" s="7">
        <f t="shared" si="8"/>
        <v>509.83778858639323</v>
      </c>
      <c r="P16" s="8">
        <f t="shared" si="9"/>
        <v>190.9642894680331</v>
      </c>
      <c r="Q16" s="8">
        <f t="shared" si="10"/>
        <v>200.57414978480094</v>
      </c>
      <c r="R16" s="8">
        <f t="shared" si="11"/>
        <v>208.22900415407918</v>
      </c>
      <c r="S16" s="7">
        <f t="shared" si="12"/>
        <v>191.55508370238616</v>
      </c>
      <c r="T16" s="7">
        <f t="shared" si="13"/>
        <v>191.63729276817995</v>
      </c>
    </row>
    <row r="17" spans="1:20" ht="15">
      <c r="A17" s="7" t="s">
        <v>26</v>
      </c>
      <c r="B17" s="7">
        <v>2278.42842260716</v>
      </c>
      <c r="C17" s="7">
        <v>2764.74573708971</v>
      </c>
      <c r="D17" s="7">
        <v>1225.93572947859</v>
      </c>
      <c r="E17">
        <v>1225.93572947859</v>
      </c>
      <c r="F17">
        <v>613.548123605254</v>
      </c>
      <c r="G17">
        <v>613.548123605254</v>
      </c>
      <c r="H17">
        <v>612.387605873336</v>
      </c>
      <c r="I17">
        <v>612.387605873336</v>
      </c>
      <c r="J17" s="9">
        <v>89673</v>
      </c>
      <c r="K17">
        <v>22833</v>
      </c>
      <c r="M17" s="7">
        <f t="shared" si="7"/>
        <v>0.455685684521432</v>
      </c>
      <c r="N17" s="7">
        <f t="shared" si="7"/>
        <v>0.5529491474179421</v>
      </c>
      <c r="O17" s="7">
        <f t="shared" si="8"/>
        <v>637.4865793288668</v>
      </c>
      <c r="P17" s="8">
        <f t="shared" si="9"/>
        <v>318.61308021050667</v>
      </c>
      <c r="Q17" s="8">
        <f t="shared" si="10"/>
        <v>200.70925833463258</v>
      </c>
      <c r="R17" s="8">
        <f t="shared" si="11"/>
        <v>208.3490583068081</v>
      </c>
      <c r="S17" s="7">
        <f t="shared" si="12"/>
        <v>319.0687658950281</v>
      </c>
      <c r="T17" s="7">
        <f t="shared" si="13"/>
        <v>319.16602935792463</v>
      </c>
    </row>
    <row r="18" spans="1:20" ht="15">
      <c r="A18" s="7" t="s">
        <v>27</v>
      </c>
      <c r="B18" s="7">
        <v>3978.91153134541</v>
      </c>
      <c r="C18" s="7">
        <v>4482.04292256075</v>
      </c>
      <c r="D18" s="7">
        <v>613.779798198628</v>
      </c>
      <c r="E18">
        <v>836.017233567303</v>
      </c>
      <c r="F18">
        <v>612.794790056329</v>
      </c>
      <c r="G18">
        <v>613.548123605254</v>
      </c>
      <c r="H18">
        <v>0.985008142298744</v>
      </c>
      <c r="I18">
        <v>222.46910996204906</v>
      </c>
      <c r="J18">
        <v>22838.9767678095</v>
      </c>
      <c r="K18">
        <v>22801.3440788415</v>
      </c>
      <c r="M18" s="7">
        <f t="shared" si="7"/>
        <v>0.795782306269082</v>
      </c>
      <c r="N18" s="7">
        <f t="shared" si="7"/>
        <v>0.8964085845121501</v>
      </c>
      <c r="O18" s="7">
        <f t="shared" si="8"/>
        <v>319.1654950632866</v>
      </c>
      <c r="P18" s="8">
        <f t="shared" si="9"/>
        <v>0.2919959449264411</v>
      </c>
      <c r="Q18" s="8">
        <f t="shared" si="10"/>
        <v>200.36916171288493</v>
      </c>
      <c r="R18" s="8">
        <f t="shared" si="11"/>
        <v>208.00559886971388</v>
      </c>
      <c r="S18" s="7">
        <f t="shared" si="12"/>
        <v>1.0877782511955232</v>
      </c>
      <c r="T18" s="7">
        <f t="shared" si="13"/>
        <v>1.1884045294385912</v>
      </c>
    </row>
    <row r="19" spans="1:20" ht="15">
      <c r="A19" s="7" t="s">
        <v>28</v>
      </c>
      <c r="B19" s="7">
        <v>2854.24352983554</v>
      </c>
      <c r="C19" s="7">
        <v>3375.94083822285</v>
      </c>
      <c r="D19" s="7">
        <v>613.904203565268</v>
      </c>
      <c r="E19">
        <v>970.677093696707</v>
      </c>
      <c r="F19">
        <v>612.769567353597</v>
      </c>
      <c r="G19">
        <v>613.548123605254</v>
      </c>
      <c r="H19">
        <v>1.13463621167085</v>
      </c>
      <c r="I19">
        <v>357.12897009145297</v>
      </c>
      <c r="J19">
        <v>22854.379389636</v>
      </c>
      <c r="K19">
        <v>22801.3196686333</v>
      </c>
      <c r="M19" s="7">
        <f t="shared" si="7"/>
        <v>0.570848705967108</v>
      </c>
      <c r="N19" s="7">
        <f t="shared" si="7"/>
        <v>0.67518816764457</v>
      </c>
      <c r="O19" s="7">
        <f t="shared" si="8"/>
        <v>319.2301858539393</v>
      </c>
      <c r="P19" s="8">
        <f t="shared" si="9"/>
        <v>0.3566867355791601</v>
      </c>
      <c r="Q19" s="8">
        <f t="shared" si="10"/>
        <v>200.5940953131869</v>
      </c>
      <c r="R19" s="8">
        <f t="shared" si="11"/>
        <v>208.22681928658147</v>
      </c>
      <c r="S19" s="7">
        <f t="shared" si="12"/>
        <v>0.9275354415462681</v>
      </c>
      <c r="T19" s="7">
        <f t="shared" si="13"/>
        <v>1.0318749032237302</v>
      </c>
    </row>
    <row r="21" spans="4:11" ht="15">
      <c r="D21" s="4" t="s">
        <v>32</v>
      </c>
      <c r="E21" s="4"/>
      <c r="F21" s="4"/>
      <c r="G21" s="4"/>
      <c r="H21" s="4"/>
      <c r="J21" s="4"/>
      <c r="K21" s="4"/>
    </row>
    <row r="22" spans="1:20" ht="15">
      <c r="A22" s="7" t="s">
        <v>22</v>
      </c>
      <c r="B22" s="7">
        <v>1034273.95201781</v>
      </c>
      <c r="C22" s="7">
        <v>1071072.59048342</v>
      </c>
      <c r="D22" s="7">
        <v>604.816320530758</v>
      </c>
      <c r="E22">
        <v>605.394144516961</v>
      </c>
      <c r="F22">
        <v>604.816320530758</v>
      </c>
      <c r="G22">
        <v>605.394144516961</v>
      </c>
      <c r="H22">
        <v>0</v>
      </c>
      <c r="I22">
        <v>0</v>
      </c>
      <c r="J22">
        <v>21162.5685937359</v>
      </c>
      <c r="K22">
        <v>21162.5685937359</v>
      </c>
      <c r="M22" s="7">
        <f aca="true" t="shared" si="14" ref="M22:N28">SUM(B22*risk_unit_cumulat_time1/1000)</f>
        <v>206.85479040356202</v>
      </c>
      <c r="N22" s="7">
        <f t="shared" si="14"/>
        <v>214.214518096684</v>
      </c>
      <c r="O22" s="7">
        <f aca="true" t="shared" si="15" ref="O22:O28">SUM(D22*en_unit/1000)</f>
        <v>314.5044866759942</v>
      </c>
      <c r="P22" s="8">
        <f aca="true" t="shared" si="16" ref="P22:P28">SUM(O22-B_0_hop)</f>
        <v>0</v>
      </c>
      <c r="Q22" s="8">
        <f aca="true" t="shared" si="17" ref="Q22:Q28">SUM(R0_hopy_re_av-M22)</f>
        <v>0</v>
      </c>
      <c r="R22" s="8">
        <f aca="true" t="shared" si="18" ref="R22:R28">SUM(R0_hopy_var_av-N22)</f>
        <v>0</v>
      </c>
      <c r="S22" s="7">
        <f aca="true" t="shared" si="19" ref="S22:S28">SUM(M22+P22)</f>
        <v>206.85479040356202</v>
      </c>
      <c r="T22" s="7">
        <f aca="true" t="shared" si="20" ref="T22:T28">SUM(N22+P22)</f>
        <v>214.214518096684</v>
      </c>
    </row>
    <row r="23" spans="1:20" ht="15">
      <c r="A23" s="7" t="s">
        <v>23</v>
      </c>
      <c r="B23" s="7">
        <v>3228.47103772022</v>
      </c>
      <c r="C23" s="7">
        <v>3697.42792822431</v>
      </c>
      <c r="D23" s="7">
        <v>605.395145591123</v>
      </c>
      <c r="E23">
        <v>975.721906479778</v>
      </c>
      <c r="F23">
        <v>604.351208426009</v>
      </c>
      <c r="G23">
        <v>605.394144516961</v>
      </c>
      <c r="H23">
        <v>1.04393716511471</v>
      </c>
      <c r="I23">
        <v>370.327761962817</v>
      </c>
      <c r="J23">
        <v>21203.1990327579</v>
      </c>
      <c r="K23">
        <v>21162.6142031578</v>
      </c>
      <c r="M23" s="7">
        <f t="shared" si="14"/>
        <v>0.645694207544044</v>
      </c>
      <c r="N23" s="7">
        <f t="shared" si="14"/>
        <v>0.7394855856448621</v>
      </c>
      <c r="O23" s="7">
        <f t="shared" si="15"/>
        <v>314.80547570738395</v>
      </c>
      <c r="P23" s="8">
        <f t="shared" si="16"/>
        <v>0.3009890313897472</v>
      </c>
      <c r="Q23" s="8">
        <f t="shared" si="17"/>
        <v>206.20909619601798</v>
      </c>
      <c r="R23" s="8">
        <f t="shared" si="18"/>
        <v>213.47503251103913</v>
      </c>
      <c r="S23" s="7">
        <f t="shared" si="19"/>
        <v>0.9466832389337912</v>
      </c>
      <c r="T23" s="7">
        <f t="shared" si="20"/>
        <v>1.0404746170346093</v>
      </c>
    </row>
    <row r="24" spans="1:20" ht="15">
      <c r="A24" s="7" t="s">
        <v>24</v>
      </c>
      <c r="B24" s="7">
        <v>2860.23342929241</v>
      </c>
      <c r="C24" s="7">
        <v>3478.71068119906</v>
      </c>
      <c r="D24" s="7">
        <v>605.487710302906</v>
      </c>
      <c r="E24">
        <v>1180.40098009337</v>
      </c>
      <c r="F24">
        <v>604.362158207467</v>
      </c>
      <c r="G24">
        <v>605.394144516961</v>
      </c>
      <c r="H24">
        <v>1.12555209543896</v>
      </c>
      <c r="I24">
        <v>575.006835576409</v>
      </c>
      <c r="J24">
        <v>21212.3901641884</v>
      </c>
      <c r="K24">
        <v>21162.5707419056</v>
      </c>
      <c r="M24" s="7">
        <f t="shared" si="14"/>
        <v>0.5720466858584821</v>
      </c>
      <c r="N24" s="7">
        <f t="shared" si="14"/>
        <v>0.6957421362398121</v>
      </c>
      <c r="O24" s="7">
        <f t="shared" si="15"/>
        <v>314.8536093575111</v>
      </c>
      <c r="P24" s="8">
        <f t="shared" si="16"/>
        <v>0.34912268151691705</v>
      </c>
      <c r="Q24" s="8">
        <f t="shared" si="17"/>
        <v>206.28274371770354</v>
      </c>
      <c r="R24" s="8">
        <f t="shared" si="18"/>
        <v>213.5187759604442</v>
      </c>
      <c r="S24" s="7">
        <f t="shared" si="19"/>
        <v>0.9211693673753991</v>
      </c>
      <c r="T24" s="7">
        <f t="shared" si="20"/>
        <v>1.044864817756729</v>
      </c>
    </row>
    <row r="25" spans="1:20" ht="15">
      <c r="A25" s="7" t="s">
        <v>25</v>
      </c>
      <c r="B25" s="7">
        <v>3228.47103772022</v>
      </c>
      <c r="C25" s="7">
        <v>3697.42792822431</v>
      </c>
      <c r="D25" s="7">
        <v>975.721906479778</v>
      </c>
      <c r="E25">
        <v>975.721906479778</v>
      </c>
      <c r="F25">
        <v>605.394144516961</v>
      </c>
      <c r="G25">
        <v>605.394144516961</v>
      </c>
      <c r="H25">
        <v>370.327761962817</v>
      </c>
      <c r="I25">
        <v>370.327761962817</v>
      </c>
      <c r="J25">
        <v>53655</v>
      </c>
      <c r="K25">
        <v>21192</v>
      </c>
      <c r="M25" s="7">
        <f t="shared" si="14"/>
        <v>0.645694207544044</v>
      </c>
      <c r="N25" s="7">
        <f t="shared" si="14"/>
        <v>0.7394855856448621</v>
      </c>
      <c r="O25" s="7">
        <f t="shared" si="15"/>
        <v>507.37539136948453</v>
      </c>
      <c r="P25" s="8">
        <f t="shared" si="16"/>
        <v>192.87090469349033</v>
      </c>
      <c r="Q25" s="8">
        <f t="shared" si="17"/>
        <v>206.20909619601798</v>
      </c>
      <c r="R25" s="8">
        <f t="shared" si="18"/>
        <v>213.47503251103913</v>
      </c>
      <c r="S25" s="7">
        <f t="shared" si="19"/>
        <v>193.51659890103437</v>
      </c>
      <c r="T25" s="7">
        <f t="shared" si="20"/>
        <v>193.6103902791352</v>
      </c>
    </row>
    <row r="26" spans="1:20" ht="15">
      <c r="A26" s="7" t="s">
        <v>26</v>
      </c>
      <c r="B26" s="7">
        <v>2860.23342929241</v>
      </c>
      <c r="C26" s="7">
        <v>3478.71068119906</v>
      </c>
      <c r="D26" s="7">
        <v>1180.40098009337</v>
      </c>
      <c r="E26">
        <v>1180.40098009337</v>
      </c>
      <c r="F26">
        <v>605.394144516961</v>
      </c>
      <c r="G26">
        <v>605.394144516961</v>
      </c>
      <c r="H26">
        <v>575.006835576409</v>
      </c>
      <c r="I26">
        <v>575.006835576409</v>
      </c>
      <c r="J26" s="9">
        <v>80931</v>
      </c>
      <c r="K26">
        <v>21192</v>
      </c>
      <c r="M26" s="7">
        <f t="shared" si="14"/>
        <v>0.5720466858584821</v>
      </c>
      <c r="N26" s="7">
        <f t="shared" si="14"/>
        <v>0.6957421362398121</v>
      </c>
      <c r="O26" s="7">
        <f t="shared" si="15"/>
        <v>613.8085096485524</v>
      </c>
      <c r="P26" s="8">
        <f t="shared" si="16"/>
        <v>299.30402297255824</v>
      </c>
      <c r="Q26" s="8">
        <f t="shared" si="17"/>
        <v>206.28274371770354</v>
      </c>
      <c r="R26" s="8">
        <f t="shared" si="18"/>
        <v>213.5187759604442</v>
      </c>
      <c r="S26" s="7">
        <f t="shared" si="19"/>
        <v>299.8760696584167</v>
      </c>
      <c r="T26" s="7">
        <f t="shared" si="20"/>
        <v>299.99976510879804</v>
      </c>
    </row>
    <row r="27" spans="1:20" ht="15">
      <c r="A27" s="7" t="s">
        <v>27</v>
      </c>
      <c r="B27" s="7">
        <v>4544.57337822003</v>
      </c>
      <c r="C27" s="7">
        <v>5133.77539567529</v>
      </c>
      <c r="D27" s="7">
        <v>605.394448850994</v>
      </c>
      <c r="E27">
        <v>813.277373843036</v>
      </c>
      <c r="F27">
        <v>604.351478422488</v>
      </c>
      <c r="G27">
        <v>605.394144516961</v>
      </c>
      <c r="H27">
        <v>1.04297042850568</v>
      </c>
      <c r="I27">
        <v>207.88322932607502</v>
      </c>
      <c r="J27">
        <v>21203.14669419</v>
      </c>
      <c r="K27">
        <v>21162.6082336664</v>
      </c>
      <c r="M27" s="7">
        <f t="shared" si="14"/>
        <v>0.908914675644006</v>
      </c>
      <c r="N27" s="7">
        <f t="shared" si="14"/>
        <v>1.0267550791350581</v>
      </c>
      <c r="O27" s="7">
        <f t="shared" si="15"/>
        <v>314.8051134025169</v>
      </c>
      <c r="P27" s="8">
        <f t="shared" si="16"/>
        <v>0.30062672652269384</v>
      </c>
      <c r="Q27" s="8">
        <f t="shared" si="17"/>
        <v>205.945875727918</v>
      </c>
      <c r="R27" s="8">
        <f t="shared" si="18"/>
        <v>213.18776301754895</v>
      </c>
      <c r="S27" s="7">
        <f t="shared" si="19"/>
        <v>1.2095414021666997</v>
      </c>
      <c r="T27" s="7">
        <f t="shared" si="20"/>
        <v>1.327381805657752</v>
      </c>
    </row>
    <row r="28" spans="1:20" ht="15">
      <c r="A28" s="7" t="s">
        <v>28</v>
      </c>
      <c r="B28" s="7">
        <v>3773.36892219037</v>
      </c>
      <c r="C28" s="7">
        <v>4415.5959269948</v>
      </c>
      <c r="D28" s="7">
        <v>605.487141475398</v>
      </c>
      <c r="E28">
        <v>929.975469440688</v>
      </c>
      <c r="F28">
        <v>604.362148895199</v>
      </c>
      <c r="G28">
        <v>605.394144516961</v>
      </c>
      <c r="H28">
        <v>1.12499258019927</v>
      </c>
      <c r="I28">
        <v>324.58132492372704</v>
      </c>
      <c r="J28">
        <v>21212.3443031513</v>
      </c>
      <c r="K28">
        <v>21162.5646753914</v>
      </c>
      <c r="M28" s="7">
        <f t="shared" si="14"/>
        <v>0.7546737844380741</v>
      </c>
      <c r="N28" s="7">
        <f t="shared" si="14"/>
        <v>0.88311918539896</v>
      </c>
      <c r="O28" s="7">
        <f t="shared" si="15"/>
        <v>314.85331356720695</v>
      </c>
      <c r="P28" s="8">
        <f t="shared" si="16"/>
        <v>0.34882689121275234</v>
      </c>
      <c r="Q28" s="8">
        <f t="shared" si="17"/>
        <v>206.10011661912395</v>
      </c>
      <c r="R28" s="8">
        <f t="shared" si="18"/>
        <v>213.33139891128505</v>
      </c>
      <c r="S28" s="7">
        <f t="shared" si="19"/>
        <v>1.1035006756508263</v>
      </c>
      <c r="T28" s="7">
        <f t="shared" si="20"/>
        <v>1.2319460766117123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Chołda</dc:creator>
  <cp:keywords/>
  <dc:description/>
  <cp:lastModifiedBy>Piotr Chołda</cp:lastModifiedBy>
  <dcterms:created xsi:type="dcterms:W3CDTF">2014-07-31T14:39:07Z</dcterms:created>
  <dcterms:modified xsi:type="dcterms:W3CDTF">2014-07-31T15:42:14Z</dcterms:modified>
  <cp:category/>
  <cp:version/>
  <cp:contentType/>
  <cp:contentStatus/>
</cp:coreProperties>
</file>