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5"/>
  <workbookPr filterPrivacy="1" defaultThemeVersion="124226"/>
  <xr:revisionPtr revIDLastSave="5" documentId="11_F568D240D5566DCD01215031AF9F1F59C2C153CF" xr6:coauthVersionLast="36" xr6:coauthVersionMax="36" xr10:uidLastSave="{39CB611B-92DD-416D-A8DC-A09F1DB397FE}"/>
  <bookViews>
    <workbookView xWindow="0" yWindow="0" windowWidth="21150" windowHeight="11415" xr2:uid="{00000000-000D-0000-FFFF-FFFF00000000}"/>
  </bookViews>
  <sheets>
    <sheet name="Sprawność i poślizg=f(fi)" sheetId="1" r:id="rId1"/>
    <sheet name="Sprawność i poślizg=f(Mo)" sheetId="3" r:id="rId2"/>
    <sheet name="Siły=f(fi)" sheetId="2" r:id="rId3"/>
    <sheet name="Siły=f(Mo)" sheetId="4" r:id="rId4"/>
  </sheets>
  <calcPr calcId="191029"/>
</workbook>
</file>

<file path=xl/calcChain.xml><?xml version="1.0" encoding="utf-8"?>
<calcChain xmlns="http://schemas.openxmlformats.org/spreadsheetml/2006/main">
  <c r="D16" i="1" l="1"/>
  <c r="C64" i="1"/>
  <c r="C65" i="1"/>
  <c r="C66" i="1"/>
  <c r="C67" i="1"/>
  <c r="C68" i="1"/>
  <c r="C69" i="1"/>
  <c r="C53" i="1"/>
  <c r="C54" i="1"/>
  <c r="C55" i="1"/>
  <c r="C56" i="1"/>
  <c r="C57" i="1"/>
  <c r="C58" i="1"/>
  <c r="C52" i="1"/>
  <c r="D18" i="2" l="1"/>
  <c r="D19" i="2"/>
  <c r="D20" i="2"/>
  <c r="D21" i="2"/>
  <c r="D22" i="2"/>
  <c r="D23" i="2"/>
  <c r="D24" i="2"/>
  <c r="D7" i="2"/>
  <c r="D8" i="2"/>
  <c r="D9" i="2"/>
  <c r="D10" i="2"/>
  <c r="D11" i="2"/>
  <c r="D12" i="2"/>
  <c r="D13" i="2"/>
  <c r="E24" i="2"/>
  <c r="C24" i="2"/>
  <c r="B24" i="2"/>
  <c r="E23" i="2"/>
  <c r="C23" i="2"/>
  <c r="B23" i="2"/>
  <c r="E22" i="2"/>
  <c r="C22" i="2"/>
  <c r="B22" i="2"/>
  <c r="E21" i="2"/>
  <c r="C21" i="2"/>
  <c r="B21" i="2"/>
  <c r="E20" i="2"/>
  <c r="C20" i="2"/>
  <c r="B20" i="2"/>
  <c r="E19" i="2"/>
  <c r="C19" i="2"/>
  <c r="B19" i="2"/>
  <c r="E18" i="2"/>
  <c r="C18" i="2"/>
  <c r="B18" i="2"/>
  <c r="E13" i="2"/>
  <c r="C13" i="2"/>
  <c r="B13" i="2"/>
  <c r="E12" i="2"/>
  <c r="C12" i="2"/>
  <c r="B12" i="2"/>
  <c r="E11" i="2"/>
  <c r="C11" i="2"/>
  <c r="B11" i="2"/>
  <c r="E10" i="2"/>
  <c r="C10" i="2"/>
  <c r="B10" i="2"/>
  <c r="E9" i="2"/>
  <c r="C9" i="2"/>
  <c r="B9" i="2"/>
  <c r="E8" i="2"/>
  <c r="C8" i="2"/>
  <c r="B8" i="2"/>
  <c r="E7" i="2"/>
  <c r="C7" i="2"/>
  <c r="B7" i="2"/>
  <c r="B15" i="2"/>
  <c r="B4" i="2"/>
  <c r="F69" i="1" l="1"/>
  <c r="E69" i="1"/>
  <c r="D69" i="1"/>
  <c r="B69" i="1"/>
  <c r="F68" i="1"/>
  <c r="E68" i="1"/>
  <c r="D68" i="1"/>
  <c r="B68" i="1"/>
  <c r="F67" i="1"/>
  <c r="E67" i="1"/>
  <c r="D67" i="1"/>
  <c r="B67" i="1"/>
  <c r="F66" i="1"/>
  <c r="E66" i="1"/>
  <c r="D66" i="1"/>
  <c r="B66" i="1"/>
  <c r="F65" i="1"/>
  <c r="E65" i="1"/>
  <c r="D65" i="1"/>
  <c r="B65" i="1"/>
  <c r="F64" i="1"/>
  <c r="E64" i="1"/>
  <c r="D64" i="1"/>
  <c r="B64" i="1"/>
  <c r="F63" i="1"/>
  <c r="E63" i="1"/>
  <c r="D63" i="1"/>
  <c r="C63" i="1"/>
  <c r="B63" i="1"/>
  <c r="B60" i="1"/>
  <c r="F58" i="1"/>
  <c r="E58" i="1"/>
  <c r="D58" i="1"/>
  <c r="B58" i="1"/>
  <c r="F57" i="1"/>
  <c r="E57" i="1"/>
  <c r="D57" i="1"/>
  <c r="B57" i="1"/>
  <c r="F56" i="1"/>
  <c r="E56" i="1"/>
  <c r="D56" i="1"/>
  <c r="B56" i="1"/>
  <c r="F55" i="1"/>
  <c r="E55" i="1"/>
  <c r="D55" i="1"/>
  <c r="B55" i="1"/>
  <c r="F54" i="1"/>
  <c r="E54" i="1"/>
  <c r="D54" i="1"/>
  <c r="B54" i="1"/>
  <c r="F53" i="1"/>
  <c r="E53" i="1"/>
  <c r="D53" i="1"/>
  <c r="B53" i="1"/>
  <c r="F52" i="1"/>
  <c r="E52" i="1"/>
  <c r="D52" i="1"/>
  <c r="B52" i="1"/>
  <c r="B49" i="1"/>
</calcChain>
</file>

<file path=xl/sharedStrings.xml><?xml version="1.0" encoding="utf-8"?>
<sst xmlns="http://schemas.openxmlformats.org/spreadsheetml/2006/main" count="106" uniqueCount="39">
  <si>
    <t>2t</t>
  </si>
  <si>
    <t>mm</t>
  </si>
  <si>
    <t>Odległość osi kół pasowych</t>
  </si>
  <si>
    <t>y</t>
  </si>
  <si>
    <t>Wychylenie napinaczy rolkowych</t>
  </si>
  <si>
    <t>Ramię dźwigni na korpusie silnika</t>
  </si>
  <si>
    <t>Ramię dźwigni na korpusie prądnicy</t>
  </si>
  <si>
    <t>Średnica skuteczna koła pasowego na wale silnika</t>
  </si>
  <si>
    <t>Średnica skuteczna koła pasowego na wale prądnicy</t>
  </si>
  <si>
    <t>deg</t>
  </si>
  <si>
    <t>Kąt zarysu rowka</t>
  </si>
  <si>
    <t>rad</t>
  </si>
  <si>
    <t>Kąt opasania koła (dla y=0 i przełożenia i=1)</t>
  </si>
  <si>
    <t>Częstotliwość</t>
  </si>
  <si>
    <t>U</t>
  </si>
  <si>
    <t>I</t>
  </si>
  <si>
    <t>ns</t>
  </si>
  <si>
    <t>np</t>
  </si>
  <si>
    <t>Ms</t>
  </si>
  <si>
    <t>Mp</t>
  </si>
  <si>
    <t>Scz</t>
  </si>
  <si>
    <t>Sb</t>
  </si>
  <si>
    <t>50Hz</t>
  </si>
  <si>
    <t>60Hz</t>
  </si>
  <si>
    <t>Moc_obc</t>
  </si>
  <si>
    <t>Przełożenie</t>
  </si>
  <si>
    <t>Sprawność</t>
  </si>
  <si>
    <t>Poślizg</t>
  </si>
  <si>
    <t>Su</t>
  </si>
  <si>
    <t>Sus</t>
  </si>
  <si>
    <t>Sup</t>
  </si>
  <si>
    <t>Sw</t>
  </si>
  <si>
    <t>α</t>
  </si>
  <si>
    <t>φ</t>
  </si>
  <si>
    <r>
      <t>D</t>
    </r>
    <r>
      <rPr>
        <vertAlign val="subscript"/>
        <sz val="12"/>
        <color theme="1"/>
        <rFont val="Calibri"/>
        <family val="2"/>
        <charset val="238"/>
        <scheme val="minor"/>
      </rPr>
      <t>sks</t>
    </r>
  </si>
  <si>
    <r>
      <t>D</t>
    </r>
    <r>
      <rPr>
        <vertAlign val="subscript"/>
        <sz val="12"/>
        <color theme="1"/>
        <rFont val="Calibri"/>
        <family val="2"/>
        <charset val="238"/>
        <scheme val="minor"/>
      </rPr>
      <t>skp</t>
    </r>
  </si>
  <si>
    <r>
      <t>l</t>
    </r>
    <r>
      <rPr>
        <vertAlign val="subscript"/>
        <sz val="12"/>
        <color theme="1"/>
        <rFont val="Calibri"/>
        <family val="2"/>
        <charset val="238"/>
        <scheme val="minor"/>
      </rPr>
      <t>s</t>
    </r>
  </si>
  <si>
    <r>
      <t>l</t>
    </r>
    <r>
      <rPr>
        <vertAlign val="subscript"/>
        <sz val="12"/>
        <color theme="1"/>
        <rFont val="Calibri"/>
        <family val="2"/>
        <charset val="238"/>
        <scheme val="minor"/>
      </rPr>
      <t>p</t>
    </r>
  </si>
  <si>
    <t>Wsp. napędu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</si>
</sst>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0.0"/>
  </numFmts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scheme val="minor"/>
    </font>
    <font>
      <sz val="12"/>
      <color theme="1"/>
      <name val="Calibri"/>
      <family val="2"/>
      <charset val="238"/>
    </font>
    <font>
      <vertAlign val="subscript"/>
      <sz val="12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5" tint="0.39997558519241921"/>
        <bgColor rgb="FF000000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</fills>
  <borders count="11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3" borderId="0" xfId="0" applyFont="1" applyFill="1" applyBorder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2" fillId="6" borderId="0" xfId="0" applyFont="1" applyFill="1"/>
    <xf numFmtId="0" fontId="2" fillId="7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0" xfId="0" applyFont="1" applyFill="1" applyBorder="1"/>
    <xf numFmtId="165" fontId="0" fillId="0" borderId="0" xfId="0" applyNumberFormat="1" applyFill="1"/>
    <xf numFmtId="166" fontId="0" fillId="0" borderId="0" xfId="0" applyNumberFormat="1" applyFill="1"/>
    <xf numFmtId="164" fontId="0" fillId="0" borderId="0" xfId="0" applyNumberFormat="1" applyFill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5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2" fillId="0" borderId="7" xfId="0" applyFont="1" applyBorder="1"/>
    <xf numFmtId="0" fontId="2" fillId="0" borderId="8" xfId="0" applyFont="1" applyBorder="1"/>
    <xf numFmtId="0" fontId="2" fillId="0" borderId="8" xfId="0" applyFont="1" applyBorder="1" applyProtection="1">
      <protection locked="0"/>
    </xf>
    <xf numFmtId="0" fontId="2" fillId="0" borderId="9" xfId="0" applyFont="1" applyBorder="1" applyProtection="1">
      <protection locked="0"/>
    </xf>
    <xf numFmtId="0" fontId="5" fillId="0" borderId="5" xfId="0" applyFont="1" applyBorder="1"/>
    <xf numFmtId="0" fontId="0" fillId="0" borderId="3" xfId="0" applyBorder="1"/>
    <xf numFmtId="0" fontId="0" fillId="0" borderId="1" xfId="0" applyBorder="1"/>
    <xf numFmtId="0" fontId="1" fillId="8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/>
    </xf>
    <xf numFmtId="0" fontId="6" fillId="9" borderId="5" xfId="0" applyFont="1" applyFill="1" applyBorder="1" applyAlignment="1">
      <alignment horizontal="center"/>
    </xf>
    <xf numFmtId="0" fontId="8" fillId="5" borderId="0" xfId="0" applyFont="1" applyFill="1" applyBorder="1"/>
    <xf numFmtId="0" fontId="8" fillId="4" borderId="0" xfId="0" applyFont="1" applyFill="1" applyBorder="1"/>
    <xf numFmtId="0" fontId="4" fillId="2" borderId="5" xfId="0" applyFont="1" applyFill="1" applyBorder="1"/>
    <xf numFmtId="0" fontId="0" fillId="0" borderId="2" xfId="0" applyBorder="1"/>
    <xf numFmtId="0" fontId="0" fillId="0" borderId="4" xfId="0" applyNumberFormat="1" applyBorder="1"/>
    <xf numFmtId="165" fontId="0" fillId="0" borderId="5" xfId="0" applyNumberFormat="1" applyBorder="1"/>
    <xf numFmtId="166" fontId="0" fillId="0" borderId="5" xfId="0" applyNumberFormat="1" applyBorder="1"/>
    <xf numFmtId="164" fontId="0" fillId="0" borderId="6" xfId="0" applyNumberFormat="1" applyBorder="1"/>
    <xf numFmtId="0" fontId="0" fillId="0" borderId="7" xfId="0" applyNumberFormat="1" applyBorder="1"/>
    <xf numFmtId="165" fontId="0" fillId="0" borderId="8" xfId="0" applyNumberFormat="1" applyBorder="1"/>
    <xf numFmtId="166" fontId="0" fillId="0" borderId="8" xfId="0" applyNumberFormat="1" applyBorder="1"/>
    <xf numFmtId="164" fontId="0" fillId="0" borderId="9" xfId="0" applyNumberFormat="1" applyBorder="1"/>
    <xf numFmtId="0" fontId="2" fillId="6" borderId="5" xfId="0" applyFont="1" applyFill="1" applyBorder="1"/>
    <xf numFmtId="0" fontId="2" fillId="7" borderId="5" xfId="0" applyFont="1" applyFill="1" applyBorder="1"/>
    <xf numFmtId="0" fontId="1" fillId="9" borderId="6" xfId="0" applyFont="1" applyFill="1" applyBorder="1" applyAlignment="1">
      <alignment horizontal="left" vertical="center"/>
    </xf>
    <xf numFmtId="0" fontId="1" fillId="9" borderId="10" xfId="0" applyFont="1" applyFill="1" applyBorder="1" applyAlignment="1">
      <alignment horizontal="left" vertical="center"/>
    </xf>
    <xf numFmtId="0" fontId="1" fillId="9" borderId="4" xfId="0" applyFont="1" applyFill="1" applyBorder="1" applyAlignment="1">
      <alignment horizontal="left" vertical="center"/>
    </xf>
    <xf numFmtId="0" fontId="1" fillId="8" borderId="6" xfId="0" applyFont="1" applyFill="1" applyBorder="1" applyAlignment="1">
      <alignment horizontal="left" vertical="center"/>
    </xf>
    <xf numFmtId="0" fontId="1" fillId="8" borderId="10" xfId="0" applyFont="1" applyFill="1" applyBorder="1" applyAlignment="1">
      <alignment horizontal="left" vertical="center"/>
    </xf>
    <xf numFmtId="0" fontId="1" fillId="8" borderId="4" xfId="0" applyFont="1" applyFill="1" applyBorder="1" applyAlignment="1">
      <alignment horizontal="left" vertical="center"/>
    </xf>
    <xf numFmtId="2" fontId="1" fillId="9" borderId="5" xfId="0" applyNumberFormat="1" applyFont="1" applyFill="1" applyBorder="1" applyAlignment="1">
      <alignment horizontal="center"/>
    </xf>
  </cellXfs>
  <cellStyles count="1">
    <cellStyle name="Normalny" xfId="0" builtinId="0"/>
  </cellStyles>
  <dxfs count="54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6" formatCode="0.0"/>
    </dxf>
    <dxf>
      <numFmt numFmtId="164" formatCode="0.0000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0.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0.0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164" formatCode="0.0000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6" formatCode="0.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0.0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protection locked="0" hidden="0"/>
    </dxf>
    <dxf>
      <border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protection locked="0" hidden="0"/>
    </dxf>
    <dxf>
      <border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33639986920827"/>
          <c:y val="7.4736118499778223E-2"/>
          <c:w val="0.82860644944634443"/>
          <c:h val="0.75169209782610147"/>
        </c:manualLayout>
      </c:layout>
      <c:scatterChart>
        <c:scatterStyle val="lineMarker"/>
        <c:varyColors val="0"/>
        <c:ser>
          <c:idx val="1"/>
          <c:order val="0"/>
          <c:tx>
            <c:strRef>
              <c:f>'Sprawność i poślizg=f(fi)'!$B$49</c:f>
              <c:strCache>
                <c:ptCount val="1"/>
                <c:pt idx="0">
                  <c:v>50Hz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rgbClr val="1F497D">
                    <a:lumMod val="60000"/>
                    <a:lumOff val="40000"/>
                  </a:srgbClr>
                </a:solidFill>
              </a:ln>
            </c:spPr>
          </c:marker>
          <c:xVal>
            <c:numRef>
              <c:f>'Sprawność i poślizg=f(fi)'!$C$52:$C$58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'Sprawność i poślizg=f(fi)'!$E$52:$E$58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AA-4681-8965-658E576F51FE}"/>
            </c:ext>
          </c:extLst>
        </c:ser>
        <c:ser>
          <c:idx val="2"/>
          <c:order val="1"/>
          <c:tx>
            <c:strRef>
              <c:f>'Sprawność i poślizg=f(fi)'!$B$60</c:f>
              <c:strCache>
                <c:ptCount val="1"/>
                <c:pt idx="0">
                  <c:v>60Hz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pPr>
              <a:solidFill>
                <a:schemeClr val="accent2">
                  <a:lumMod val="75000"/>
                </a:schemeClr>
              </a:solidFill>
              <a:ln>
                <a:solidFill>
                  <a:srgbClr val="C0504D">
                    <a:lumMod val="75000"/>
                  </a:srgbClr>
                </a:solidFill>
              </a:ln>
            </c:spPr>
          </c:marker>
          <c:xVal>
            <c:numRef>
              <c:f>'Sprawność i poślizg=f(fi)'!$C$63:$C$69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'Sprawność i poślizg=f(fi)'!$E$63:$E$69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2AA-4681-8965-658E576F5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701648"/>
        <c:axId val="2127705456"/>
      </c:scatterChart>
      <c:valAx>
        <c:axId val="212770164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>
                    <a:latin typeface="+mj-lt"/>
                  </a:defRPr>
                </a:pPr>
                <a:r>
                  <a:rPr lang="pl-PL" sz="1400" b="0">
                    <a:latin typeface="+mj-lt"/>
                  </a:rPr>
                  <a:t>Wsp.</a:t>
                </a:r>
                <a:r>
                  <a:rPr lang="pl-PL" sz="1400" b="0" baseline="0">
                    <a:latin typeface="+mj-lt"/>
                  </a:rPr>
                  <a:t> napędu</a:t>
                </a:r>
                <a:endParaRPr lang="pl-PL" sz="1400" b="0">
                  <a:latin typeface="+mj-lt"/>
                </a:endParaRPr>
              </a:p>
            </c:rich>
          </c:tx>
          <c:layout>
            <c:manualLayout>
              <c:xMode val="edge"/>
              <c:yMode val="edge"/>
              <c:x val="0.42151612361586116"/>
              <c:y val="0.8910885056380806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pl-PL"/>
          </a:p>
        </c:txPr>
        <c:crossAx val="2127705456"/>
        <c:crosses val="autoZero"/>
        <c:crossBetween val="midCat"/>
      </c:valAx>
      <c:valAx>
        <c:axId val="21277054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+mj-lt"/>
                  </a:defRPr>
                </a:pPr>
                <a:r>
                  <a:rPr lang="pl-PL" sz="1400" b="0">
                    <a:latin typeface="+mj-lt"/>
                  </a:rPr>
                  <a:t>Sprawność</a:t>
                </a:r>
              </a:p>
            </c:rich>
          </c:tx>
          <c:layout>
            <c:manualLayout>
              <c:xMode val="edge"/>
              <c:yMode val="edge"/>
              <c:x val="1.2978561529830832E-2"/>
              <c:y val="0.380458899878461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pl-PL"/>
          </a:p>
        </c:txPr>
        <c:crossAx val="21277016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620610573668929"/>
          <c:y val="8.3705610488527482E-2"/>
          <c:w val="0.11295173961840628"/>
          <c:h val="0.12274460076457155"/>
        </c:manualLayout>
      </c:layout>
      <c:overlay val="0"/>
      <c:spPr>
        <a:solidFill>
          <a:schemeClr val="lt1"/>
        </a:solidFill>
        <a:ln w="9525" cap="flat" cmpd="sng" algn="ctr">
          <a:solidFill>
            <a:schemeClr val="dk1"/>
          </a:solidFill>
          <a:prstDash val="solid"/>
        </a:ln>
        <a:effectLst/>
      </c:spPr>
      <c:txPr>
        <a:bodyPr/>
        <a:lstStyle/>
        <a:p>
          <a:pPr>
            <a:defRPr sz="1100">
              <a:solidFill>
                <a:schemeClr val="dk1"/>
              </a:solidFill>
              <a:latin typeface="+mj-lt"/>
              <a:ea typeface="+mn-ea"/>
              <a:cs typeface="Times New Roman" panose="02020603050405020304" pitchFamily="18" charset="0"/>
            </a:defRPr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9220728722041"/>
          <c:y val="5.8086935561626217E-2"/>
          <c:w val="0.83235699072969416"/>
          <c:h val="0.76115914082168301"/>
        </c:manualLayout>
      </c:layout>
      <c:scatterChart>
        <c:scatterStyle val="lineMarker"/>
        <c:varyColors val="0"/>
        <c:ser>
          <c:idx val="1"/>
          <c:order val="0"/>
          <c:tx>
            <c:strRef>
              <c:f>'Sprawność i poślizg=f(fi)'!$B$49</c:f>
              <c:strCache>
                <c:ptCount val="1"/>
                <c:pt idx="0">
                  <c:v>50Hz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rgbClr val="1F497D">
                    <a:lumMod val="60000"/>
                    <a:lumOff val="40000"/>
                  </a:srgbClr>
                </a:solidFill>
              </a:ln>
            </c:spPr>
          </c:marker>
          <c:xVal>
            <c:numRef>
              <c:f>'Sprawność i poślizg=f(fi)'!$C$52:$C$58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'Sprawność i poślizg=f(fi)'!$F$52:$F$58</c:f>
              <c:numCache>
                <c:formatCode>0.00000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F5-4797-9A7A-9BDD7C423DA3}"/>
            </c:ext>
          </c:extLst>
        </c:ser>
        <c:ser>
          <c:idx val="2"/>
          <c:order val="1"/>
          <c:tx>
            <c:strRef>
              <c:f>'Sprawność i poślizg=f(fi)'!$B$60</c:f>
              <c:strCache>
                <c:ptCount val="1"/>
                <c:pt idx="0">
                  <c:v>60Hz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pPr>
              <a:solidFill>
                <a:schemeClr val="accent2">
                  <a:lumMod val="75000"/>
                </a:schemeClr>
              </a:solidFill>
              <a:ln>
                <a:solidFill>
                  <a:srgbClr val="C0504D">
                    <a:lumMod val="75000"/>
                  </a:srgbClr>
                </a:solidFill>
              </a:ln>
            </c:spPr>
          </c:marker>
          <c:xVal>
            <c:numRef>
              <c:f>'Sprawność i poślizg=f(fi)'!$C$63:$C$69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'Sprawność i poślizg=f(fi)'!$F$63:$F$69</c:f>
              <c:numCache>
                <c:formatCode>0.00000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F5-4797-9A7A-9BDD7C423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7706000"/>
        <c:axId val="2134092320"/>
      </c:scatterChart>
      <c:valAx>
        <c:axId val="212770600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>
                    <a:latin typeface="+mj-lt"/>
                  </a:defRPr>
                </a:pPr>
                <a:r>
                  <a:rPr lang="pl-PL" sz="1400" b="0">
                    <a:latin typeface="+mj-lt"/>
                  </a:rPr>
                  <a:t>Wsp.</a:t>
                </a:r>
                <a:r>
                  <a:rPr lang="pl-PL" sz="1400" b="0" baseline="0">
                    <a:latin typeface="+mj-lt"/>
                  </a:rPr>
                  <a:t> napędu</a:t>
                </a:r>
                <a:endParaRPr lang="pl-PL" sz="1400" b="0">
                  <a:latin typeface="+mj-lt"/>
                </a:endParaRPr>
              </a:p>
            </c:rich>
          </c:tx>
          <c:layout>
            <c:manualLayout>
              <c:xMode val="edge"/>
              <c:yMode val="edge"/>
              <c:x val="0.41119806993822744"/>
              <c:y val="0.8840476190476191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pl-PL"/>
          </a:p>
        </c:txPr>
        <c:crossAx val="2134092320"/>
        <c:crossesAt val="-0.2"/>
        <c:crossBetween val="midCat"/>
      </c:valAx>
      <c:valAx>
        <c:axId val="2134092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+mj-lt"/>
                  </a:defRPr>
                </a:pPr>
                <a:r>
                  <a:rPr lang="pl-PL" sz="1400" b="0">
                    <a:latin typeface="+mj-lt"/>
                  </a:rPr>
                  <a:t>Poślizg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pl-PL"/>
          </a:p>
        </c:txPr>
        <c:crossAx val="2127706000"/>
        <c:crossesAt val="0"/>
        <c:crossBetween val="midCat"/>
      </c:valAx>
    </c:plotArea>
    <c:legend>
      <c:legendPos val="r"/>
      <c:layout>
        <c:manualLayout>
          <c:xMode val="edge"/>
          <c:yMode val="edge"/>
          <c:x val="0.82061383741173766"/>
          <c:y val="7.6206009963040333E-2"/>
          <c:w val="0.11347274938066775"/>
          <c:h val="0.1230130162301141"/>
        </c:manualLayout>
      </c:layout>
      <c:overlay val="0"/>
      <c:spPr>
        <a:solidFill>
          <a:schemeClr val="lt1"/>
        </a:solidFill>
        <a:ln w="9525" cap="flat" cmpd="sng" algn="ctr">
          <a:solidFill>
            <a:schemeClr val="dk1"/>
          </a:solidFill>
          <a:prstDash val="solid"/>
        </a:ln>
        <a:effectLst/>
      </c:spPr>
      <c:txPr>
        <a:bodyPr/>
        <a:lstStyle/>
        <a:p>
          <a:pPr>
            <a:defRPr sz="1100">
              <a:solidFill>
                <a:schemeClr val="dk1"/>
              </a:solidFill>
              <a:latin typeface="+mj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15634350712214"/>
          <c:y val="3.7414965986394558E-2"/>
          <c:w val="0.83831267867130321"/>
          <c:h val="0.7926249397396754"/>
        </c:manualLayout>
      </c:layout>
      <c:scatterChart>
        <c:scatterStyle val="lineMarker"/>
        <c:varyColors val="0"/>
        <c:ser>
          <c:idx val="1"/>
          <c:order val="0"/>
          <c:tx>
            <c:strRef>
              <c:f>'Sprawność i poślizg=f(fi)'!$B$49</c:f>
              <c:strCache>
                <c:ptCount val="1"/>
                <c:pt idx="0">
                  <c:v>50Hz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rgbClr val="1F497D">
                    <a:lumMod val="60000"/>
                    <a:lumOff val="40000"/>
                  </a:srgbClr>
                </a:solidFill>
              </a:ln>
            </c:spPr>
          </c:marker>
          <c:xVal>
            <c:numRef>
              <c:f>'Sprawność i poślizg=f(fi)'!$G$26:$G$32</c:f>
              <c:numCache>
                <c:formatCode>General</c:formatCode>
                <c:ptCount val="7"/>
              </c:numCache>
            </c:numRef>
          </c:xVal>
          <c:yVal>
            <c:numRef>
              <c:f>'Sprawność i poślizg=f(fi)'!$E$52:$E$58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0D-4D92-A2F2-EACEF9A8F7FC}"/>
            </c:ext>
          </c:extLst>
        </c:ser>
        <c:ser>
          <c:idx val="2"/>
          <c:order val="1"/>
          <c:tx>
            <c:strRef>
              <c:f>'Sprawność i poślizg=f(fi)'!$B$60</c:f>
              <c:strCache>
                <c:ptCount val="1"/>
                <c:pt idx="0">
                  <c:v>60Hz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pPr>
              <a:solidFill>
                <a:schemeClr val="accent2">
                  <a:lumMod val="75000"/>
                </a:schemeClr>
              </a:solidFill>
              <a:ln>
                <a:solidFill>
                  <a:srgbClr val="C0504D">
                    <a:lumMod val="75000"/>
                  </a:srgbClr>
                </a:solidFill>
              </a:ln>
            </c:spPr>
          </c:marker>
          <c:xVal>
            <c:numRef>
              <c:f>'Sprawność i poślizg=f(fi)'!$G$37:$G$43</c:f>
              <c:numCache>
                <c:formatCode>General</c:formatCode>
                <c:ptCount val="7"/>
              </c:numCache>
            </c:numRef>
          </c:xVal>
          <c:yVal>
            <c:numRef>
              <c:f>'Sprawność i poślizg=f(fi)'!$E$63:$E$69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0D-4D92-A2F2-EACEF9A8F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092864"/>
        <c:axId val="2134089600"/>
      </c:scatterChart>
      <c:valAx>
        <c:axId val="213409286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pl-PL" sz="1400" b="0"/>
                  <a:t>Moment obciążenia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134089600"/>
        <c:crosses val="autoZero"/>
        <c:crossBetween val="midCat"/>
      </c:valAx>
      <c:valAx>
        <c:axId val="21340896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 b="0" i="0"/>
                </a:pPr>
                <a:r>
                  <a:rPr lang="pl-PL" sz="1400" b="0" i="0"/>
                  <a:t>Sprawność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1340928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393563007353909"/>
          <c:y val="4.8414751727462638E-2"/>
          <c:w val="0.11151800775700992"/>
          <c:h val="0.12766029246344207"/>
        </c:manualLayout>
      </c:layout>
      <c:overlay val="0"/>
      <c:spPr>
        <a:solidFill>
          <a:schemeClr val="bg1"/>
        </a:solidFill>
        <a:ln w="9525" cap="flat" cmpd="sng" algn="ctr">
          <a:solidFill>
            <a:schemeClr val="dk1"/>
          </a:solidFill>
          <a:prstDash val="solid"/>
        </a:ln>
        <a:effectLst/>
      </c:spPr>
      <c:txPr>
        <a:bodyPr/>
        <a:lstStyle/>
        <a:p>
          <a: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txPr>
    <a:bodyPr/>
    <a:lstStyle/>
    <a:p>
      <a:pPr>
        <a:defRPr>
          <a:latin typeface="+mj-lt"/>
        </a:defRPr>
      </a:pPr>
      <a:endParaRPr lang="pl-PL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43740110612751"/>
          <c:y val="3.7763672398093098E-2"/>
          <c:w val="0.84691320283158178"/>
          <c:h val="0.78828512507365156"/>
        </c:manualLayout>
      </c:layout>
      <c:scatterChart>
        <c:scatterStyle val="lineMarker"/>
        <c:varyColors val="0"/>
        <c:ser>
          <c:idx val="1"/>
          <c:order val="0"/>
          <c:tx>
            <c:strRef>
              <c:f>'Sprawność i poślizg=f(fi)'!$B$49</c:f>
              <c:strCache>
                <c:ptCount val="1"/>
                <c:pt idx="0">
                  <c:v>50Hz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rgbClr val="1F497D">
                    <a:lumMod val="60000"/>
                    <a:lumOff val="40000"/>
                  </a:srgbClr>
                </a:solidFill>
              </a:ln>
            </c:spPr>
          </c:marker>
          <c:xVal>
            <c:numRef>
              <c:f>'Sprawność i poślizg=f(fi)'!$G$26:$G$32</c:f>
              <c:numCache>
                <c:formatCode>General</c:formatCode>
                <c:ptCount val="7"/>
              </c:numCache>
            </c:numRef>
          </c:xVal>
          <c:yVal>
            <c:numRef>
              <c:f>'Sprawność i poślizg=f(fi)'!$F$52:$F$58</c:f>
              <c:numCache>
                <c:formatCode>0.00000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8C-4192-B750-BC7E82A0280D}"/>
            </c:ext>
          </c:extLst>
        </c:ser>
        <c:ser>
          <c:idx val="2"/>
          <c:order val="1"/>
          <c:tx>
            <c:strRef>
              <c:f>'Sprawność i poślizg=f(fi)'!$B$60</c:f>
              <c:strCache>
                <c:ptCount val="1"/>
                <c:pt idx="0">
                  <c:v>60Hz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pPr>
              <a:solidFill>
                <a:schemeClr val="accent2">
                  <a:lumMod val="75000"/>
                </a:schemeClr>
              </a:solidFill>
              <a:ln>
                <a:solidFill>
                  <a:srgbClr val="C0504D">
                    <a:lumMod val="75000"/>
                  </a:srgbClr>
                </a:solidFill>
              </a:ln>
            </c:spPr>
          </c:marker>
          <c:xVal>
            <c:numRef>
              <c:f>'Sprawność i poślizg=f(fi)'!$G$37:$G$43</c:f>
              <c:numCache>
                <c:formatCode>General</c:formatCode>
                <c:ptCount val="7"/>
              </c:numCache>
            </c:numRef>
          </c:xVal>
          <c:yVal>
            <c:numRef>
              <c:f>'Sprawność i poślizg=f(fi)'!$F$63:$F$69</c:f>
              <c:numCache>
                <c:formatCode>0.00000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58C-4192-B750-BC7E82A028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083072"/>
        <c:axId val="2134086336"/>
      </c:scatterChart>
      <c:valAx>
        <c:axId val="213408307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>
                    <a:latin typeface="+mj-lt"/>
                  </a:defRPr>
                </a:pPr>
                <a:r>
                  <a:rPr lang="pl-PL" sz="1400" b="0">
                    <a:latin typeface="+mj-lt"/>
                  </a:rPr>
                  <a:t>Moment obciążenia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pl-PL"/>
          </a:p>
        </c:txPr>
        <c:crossAx val="2134086336"/>
        <c:crossesAt val="-0.2"/>
        <c:crossBetween val="midCat"/>
      </c:valAx>
      <c:valAx>
        <c:axId val="2134086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+mj-lt"/>
                  </a:defRPr>
                </a:pPr>
                <a:r>
                  <a:rPr lang="pl-PL" sz="1400" b="0">
                    <a:latin typeface="+mj-lt"/>
                  </a:rPr>
                  <a:t>Poślizg</a:t>
                </a:r>
              </a:p>
            </c:rich>
          </c:tx>
          <c:layout>
            <c:manualLayout>
              <c:xMode val="edge"/>
              <c:yMode val="edge"/>
              <c:x val="1.7100572465584492E-2"/>
              <c:y val="0.3500865070437623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pl-PL"/>
          </a:p>
        </c:txPr>
        <c:crossAx val="2134083072"/>
        <c:crossesAt val="0"/>
        <c:crossBetween val="midCat"/>
      </c:valAx>
    </c:plotArea>
    <c:legend>
      <c:legendPos val="r"/>
      <c:layout>
        <c:manualLayout>
          <c:xMode val="edge"/>
          <c:yMode val="edge"/>
          <c:x val="0.8323607157040398"/>
          <c:y val="5.5217472815898012E-2"/>
          <c:w val="0.11090170469621541"/>
          <c:h val="0.12766029246344207"/>
        </c:manualLayout>
      </c:layout>
      <c:overlay val="0"/>
      <c:spPr>
        <a:solidFill>
          <a:schemeClr val="bg1"/>
        </a:solidFill>
        <a:ln w="9525" cap="flat" cmpd="sng" algn="ctr">
          <a:solidFill>
            <a:schemeClr val="dk1"/>
          </a:solidFill>
          <a:prstDash val="solid"/>
        </a:ln>
        <a:effectLst/>
      </c:spPr>
      <c:txPr>
        <a:bodyPr/>
        <a:lstStyle/>
        <a:p>
          <a:pPr>
            <a:defRPr sz="1100">
              <a:solidFill>
                <a:schemeClr val="dk1"/>
              </a:solidFill>
              <a:latin typeface="+mj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b="0" i="1">
                <a:latin typeface="+mj-lt"/>
              </a:defRPr>
            </a:pPr>
            <a:r>
              <a:rPr lang="pl-PL" b="0" i="1">
                <a:latin typeface="+mj-lt"/>
              </a:rPr>
              <a:t>Siły w przekładni przy prędkości 1</a:t>
            </a:r>
          </a:p>
        </c:rich>
      </c:tx>
      <c:layout>
        <c:manualLayout>
          <c:xMode val="edge"/>
          <c:yMode val="edge"/>
          <c:x val="0.24046605876393143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5357870370370371E-2"/>
          <c:y val="0.10614822631707119"/>
          <c:w val="0.83435480139450768"/>
          <c:h val="0.730101737282840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'Siły=f(fi)'!$B$6</c:f>
              <c:strCache>
                <c:ptCount val="1"/>
                <c:pt idx="0">
                  <c:v>Su</c:v>
                </c:pt>
              </c:strCache>
            </c:strRef>
          </c:tx>
          <c:xVal>
            <c:numRef>
              <c:f>'Sprawność i poślizg=f(fi)'!$C$52:$C$58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'Siły=f(fi)'!$B$7:$B$13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01-4A24-86F1-95F21AB1676A}"/>
            </c:ext>
          </c:extLst>
        </c:ser>
        <c:ser>
          <c:idx val="1"/>
          <c:order val="1"/>
          <c:tx>
            <c:strRef>
              <c:f>'Siły=f(fi)'!$C$6</c:f>
              <c:strCache>
                <c:ptCount val="1"/>
                <c:pt idx="0">
                  <c:v>Sus</c:v>
                </c:pt>
              </c:strCache>
            </c:strRef>
          </c:tx>
          <c:xVal>
            <c:numRef>
              <c:f>'Sprawność i poślizg=f(fi)'!$C$52:$C$58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'Siły=f(fi)'!$C$7:$C$13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01-4A24-86F1-95F21AB1676A}"/>
            </c:ext>
          </c:extLst>
        </c:ser>
        <c:ser>
          <c:idx val="2"/>
          <c:order val="2"/>
          <c:tx>
            <c:strRef>
              <c:f>'Siły=f(fi)'!$D$6</c:f>
              <c:strCache>
                <c:ptCount val="1"/>
                <c:pt idx="0">
                  <c:v>Sup</c:v>
                </c:pt>
              </c:strCache>
            </c:strRef>
          </c:tx>
          <c:xVal>
            <c:numRef>
              <c:f>'Sprawność i poślizg=f(fi)'!$C$52:$C$58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'Siły=f(fi)'!$D$7:$D$13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01-4A24-86F1-95F21AB1676A}"/>
            </c:ext>
          </c:extLst>
        </c:ser>
        <c:ser>
          <c:idx val="3"/>
          <c:order val="3"/>
          <c:tx>
            <c:strRef>
              <c:f>'Siły=f(fi)'!$E$6</c:f>
              <c:strCache>
                <c:ptCount val="1"/>
                <c:pt idx="0">
                  <c:v>Sw</c:v>
                </c:pt>
              </c:strCache>
            </c:strRef>
          </c:tx>
          <c:xVal>
            <c:numRef>
              <c:f>'Sprawność i poślizg=f(fi)'!$C$52:$C$58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'Siły=f(fi)'!$E$7:$E$13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701-4A24-86F1-95F21AB16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084160"/>
        <c:axId val="2134091232"/>
      </c:scatterChart>
      <c:valAx>
        <c:axId val="21340841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>
                    <a:latin typeface="+mj-lt"/>
                  </a:defRPr>
                </a:pPr>
                <a:r>
                  <a:rPr lang="pl-PL" sz="1400" b="0">
                    <a:latin typeface="+mj-lt"/>
                  </a:rPr>
                  <a:t>Wsp. napędu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solidFill>
            <a:schemeClr val="bg1"/>
          </a:solidFill>
        </c:spPr>
        <c:txPr>
          <a:bodyPr/>
          <a:lstStyle/>
          <a:p>
            <a:pPr>
              <a:defRPr>
                <a:latin typeface="+mj-lt"/>
              </a:defRPr>
            </a:pPr>
            <a:endParaRPr lang="pl-PL"/>
          </a:p>
        </c:txPr>
        <c:crossAx val="2134091232"/>
        <c:crosses val="autoZero"/>
        <c:crossBetween val="midCat"/>
      </c:valAx>
      <c:valAx>
        <c:axId val="21340912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+mj-lt"/>
                  </a:defRPr>
                </a:pPr>
                <a:r>
                  <a:rPr lang="pl-PL" sz="1400" b="0">
                    <a:latin typeface="+mj-lt"/>
                  </a:rPr>
                  <a:t>Su, Sus,Sup, Sw</a:t>
                </a:r>
              </a:p>
            </c:rich>
          </c:tx>
          <c:layout>
            <c:manualLayout>
              <c:xMode val="edge"/>
              <c:yMode val="edge"/>
              <c:x val="4.2220679012345682E-3"/>
              <c:y val="0.2573502538986750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pl-PL"/>
          </a:p>
        </c:txPr>
        <c:crossAx val="21340841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9.9692283950617286E-2"/>
          <c:y val="0.12110759350957419"/>
          <c:w val="9.3924820372463483E-2"/>
          <c:h val="0.37522826283918803"/>
        </c:manualLayout>
      </c:layout>
      <c:overlay val="1"/>
      <c:spPr>
        <a:solidFill>
          <a:schemeClr val="lt1"/>
        </a:solidFill>
        <a:ln w="9525" cap="flat" cmpd="sng" algn="ctr">
          <a:solidFill>
            <a:schemeClr val="dk1"/>
          </a:solidFill>
          <a:prstDash val="solid"/>
        </a:ln>
        <a:effectLst/>
      </c:spPr>
      <c:txPr>
        <a:bodyPr/>
        <a:lstStyle/>
        <a:p>
          <a: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b="0" i="1">
                <a:latin typeface="+mj-lt"/>
              </a:defRPr>
            </a:pPr>
            <a:r>
              <a:rPr lang="pl-PL" b="0" i="1">
                <a:latin typeface="+mj-lt"/>
              </a:rPr>
              <a:t>Siły w przekładni przy prędkości 2</a:t>
            </a:r>
          </a:p>
        </c:rich>
      </c:tx>
      <c:layout>
        <c:manualLayout>
          <c:xMode val="edge"/>
          <c:yMode val="edge"/>
          <c:x val="0.24046605876393148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731774691358025E-2"/>
          <c:y val="0.10614822631707119"/>
          <c:w val="0.83435480139450791"/>
          <c:h val="0.73010173728284089"/>
        </c:manualLayout>
      </c:layout>
      <c:scatterChart>
        <c:scatterStyle val="lineMarker"/>
        <c:varyColors val="0"/>
        <c:ser>
          <c:idx val="0"/>
          <c:order val="0"/>
          <c:tx>
            <c:strRef>
              <c:f>'Siły=f(fi)'!$B$17</c:f>
              <c:strCache>
                <c:ptCount val="1"/>
                <c:pt idx="0">
                  <c:v>Su</c:v>
                </c:pt>
              </c:strCache>
            </c:strRef>
          </c:tx>
          <c:xVal>
            <c:numRef>
              <c:f>'Sprawność i poślizg=f(fi)'!$C$63:$C$69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'Siły=f(fi)'!$B$18:$B$24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AB-4F50-952F-D0F9883108DB}"/>
            </c:ext>
          </c:extLst>
        </c:ser>
        <c:ser>
          <c:idx val="1"/>
          <c:order val="1"/>
          <c:tx>
            <c:strRef>
              <c:f>'Siły=f(fi)'!$C$17</c:f>
              <c:strCache>
                <c:ptCount val="1"/>
                <c:pt idx="0">
                  <c:v>Sus</c:v>
                </c:pt>
              </c:strCache>
            </c:strRef>
          </c:tx>
          <c:xVal>
            <c:numRef>
              <c:f>'Sprawność i poślizg=f(fi)'!$C$63:$C$69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'Siły=f(fi)'!$C$18:$C$24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AB-4F50-952F-D0F9883108DB}"/>
            </c:ext>
          </c:extLst>
        </c:ser>
        <c:ser>
          <c:idx val="2"/>
          <c:order val="2"/>
          <c:tx>
            <c:strRef>
              <c:f>'Siły=f(fi)'!$D$17</c:f>
              <c:strCache>
                <c:ptCount val="1"/>
                <c:pt idx="0">
                  <c:v>Sup</c:v>
                </c:pt>
              </c:strCache>
            </c:strRef>
          </c:tx>
          <c:xVal>
            <c:numRef>
              <c:f>'Sprawność i poślizg=f(fi)'!$C$63:$C$69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'Siły=f(fi)'!$D$18:$D$24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AB-4F50-952F-D0F9883108DB}"/>
            </c:ext>
          </c:extLst>
        </c:ser>
        <c:ser>
          <c:idx val="3"/>
          <c:order val="3"/>
          <c:tx>
            <c:strRef>
              <c:f>'Siły=f(fi)'!$E$17</c:f>
              <c:strCache>
                <c:ptCount val="1"/>
                <c:pt idx="0">
                  <c:v>Sw</c:v>
                </c:pt>
              </c:strCache>
            </c:strRef>
          </c:tx>
          <c:xVal>
            <c:numRef>
              <c:f>'Sprawność i poślizg=f(fi)'!$C$63:$C$69</c:f>
              <c:numCache>
                <c:formatCode>0.000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'Siły=f(fi)'!$E$18:$E$24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2AB-4F50-952F-D0F988310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085248"/>
        <c:axId val="2134091776"/>
      </c:scatterChart>
      <c:valAx>
        <c:axId val="213408524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>
                    <a:latin typeface="+mj-lt"/>
                  </a:defRPr>
                </a:pPr>
                <a:r>
                  <a:rPr lang="pl-PL" sz="1400" b="0">
                    <a:latin typeface="+mj-lt"/>
                  </a:rPr>
                  <a:t>Wsp.</a:t>
                </a:r>
                <a:r>
                  <a:rPr lang="pl-PL" sz="1400" b="0" baseline="0">
                    <a:latin typeface="+mj-lt"/>
                  </a:rPr>
                  <a:t> napędu.</a:t>
                </a:r>
                <a:endParaRPr lang="pl-PL" sz="1400" b="0">
                  <a:latin typeface="+mj-lt"/>
                </a:endParaRP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solidFill>
            <a:schemeClr val="bg1"/>
          </a:solidFill>
        </c:spPr>
        <c:txPr>
          <a:bodyPr/>
          <a:lstStyle/>
          <a:p>
            <a:pPr>
              <a:defRPr>
                <a:latin typeface="+mj-lt"/>
              </a:defRPr>
            </a:pPr>
            <a:endParaRPr lang="pl-PL"/>
          </a:p>
        </c:txPr>
        <c:crossAx val="2134091776"/>
        <c:crosses val="autoZero"/>
        <c:crossBetween val="midCat"/>
      </c:valAx>
      <c:valAx>
        <c:axId val="21340917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+mj-lt"/>
                  </a:defRPr>
                </a:pPr>
                <a:r>
                  <a:rPr lang="pl-PL" sz="1400" b="0">
                    <a:latin typeface="+mj-lt"/>
                  </a:rPr>
                  <a:t>Su, Sus,Sup, Sw</a:t>
                </a:r>
              </a:p>
            </c:rich>
          </c:tx>
          <c:layout>
            <c:manualLayout>
              <c:xMode val="edge"/>
              <c:yMode val="edge"/>
              <c:x val="6.1819444444444448E-3"/>
              <c:y val="0.2573502538986750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pl-PL"/>
          </a:p>
        </c:txPr>
        <c:crossAx val="21340852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0361206752812072"/>
          <c:y val="0.13027139648781014"/>
          <c:w val="9.3924820372463483E-2"/>
          <c:h val="0.37578086244374093"/>
        </c:manualLayout>
      </c:layout>
      <c:overlay val="1"/>
      <c:spPr>
        <a:solidFill>
          <a:schemeClr val="lt1"/>
        </a:solidFill>
        <a:ln w="9525" cap="flat" cmpd="sng" algn="ctr">
          <a:solidFill>
            <a:schemeClr val="dk1"/>
          </a:solidFill>
          <a:prstDash val="solid"/>
        </a:ln>
        <a:effectLst/>
      </c:spPr>
      <c:txPr>
        <a:bodyPr/>
        <a:lstStyle/>
        <a:p>
          <a: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b="0" i="1">
                <a:latin typeface="+mj-lt"/>
              </a:defRPr>
            </a:pPr>
            <a:r>
              <a:rPr lang="pl-PL" b="0" i="1">
                <a:latin typeface="+mj-lt"/>
              </a:rPr>
              <a:t>Siły w przekładni przy prędkości 1</a:t>
            </a:r>
          </a:p>
        </c:rich>
      </c:tx>
      <c:layout>
        <c:manualLayout>
          <c:xMode val="edge"/>
          <c:yMode val="edge"/>
          <c:x val="0.24046605876393148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3598592729100696E-2"/>
          <c:y val="0.10614839811690205"/>
          <c:w val="0.83435480139450791"/>
          <c:h val="0.73010173728284089"/>
        </c:manualLayout>
      </c:layout>
      <c:scatterChart>
        <c:scatterStyle val="lineMarker"/>
        <c:varyColors val="0"/>
        <c:ser>
          <c:idx val="0"/>
          <c:order val="0"/>
          <c:tx>
            <c:strRef>
              <c:f>'Siły=f(fi)'!$B$6</c:f>
              <c:strCache>
                <c:ptCount val="1"/>
                <c:pt idx="0">
                  <c:v>Su</c:v>
                </c:pt>
              </c:strCache>
            </c:strRef>
          </c:tx>
          <c:xVal>
            <c:numRef>
              <c:f>'Sprawność i poślizg=f(fi)'!$G$26:$G$32</c:f>
              <c:numCache>
                <c:formatCode>General</c:formatCode>
                <c:ptCount val="7"/>
              </c:numCache>
            </c:numRef>
          </c:xVal>
          <c:yVal>
            <c:numRef>
              <c:f>'Siły=f(fi)'!$B$7:$B$13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F9-40E1-8B7E-A76DB3AC6214}"/>
            </c:ext>
          </c:extLst>
        </c:ser>
        <c:ser>
          <c:idx val="1"/>
          <c:order val="1"/>
          <c:tx>
            <c:strRef>
              <c:f>'Siły=f(fi)'!$C$6</c:f>
              <c:strCache>
                <c:ptCount val="1"/>
                <c:pt idx="0">
                  <c:v>Sus</c:v>
                </c:pt>
              </c:strCache>
            </c:strRef>
          </c:tx>
          <c:xVal>
            <c:numRef>
              <c:f>'Sprawność i poślizg=f(fi)'!$G$26:$G$32</c:f>
              <c:numCache>
                <c:formatCode>General</c:formatCode>
                <c:ptCount val="7"/>
              </c:numCache>
            </c:numRef>
          </c:xVal>
          <c:yVal>
            <c:numRef>
              <c:f>'Siły=f(fi)'!$C$7:$C$13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F9-40E1-8B7E-A76DB3AC6214}"/>
            </c:ext>
          </c:extLst>
        </c:ser>
        <c:ser>
          <c:idx val="2"/>
          <c:order val="2"/>
          <c:tx>
            <c:strRef>
              <c:f>'Siły=f(fi)'!$D$6</c:f>
              <c:strCache>
                <c:ptCount val="1"/>
                <c:pt idx="0">
                  <c:v>Sup</c:v>
                </c:pt>
              </c:strCache>
            </c:strRef>
          </c:tx>
          <c:xVal>
            <c:numRef>
              <c:f>'Sprawność i poślizg=f(fi)'!$G$26:$G$32</c:f>
              <c:numCache>
                <c:formatCode>General</c:formatCode>
                <c:ptCount val="7"/>
              </c:numCache>
            </c:numRef>
          </c:xVal>
          <c:yVal>
            <c:numRef>
              <c:f>'Siły=f(fi)'!$D$7:$D$13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0F9-40E1-8B7E-A76DB3AC6214}"/>
            </c:ext>
          </c:extLst>
        </c:ser>
        <c:ser>
          <c:idx val="3"/>
          <c:order val="3"/>
          <c:tx>
            <c:strRef>
              <c:f>'Siły=f(fi)'!$E$6</c:f>
              <c:strCache>
                <c:ptCount val="1"/>
                <c:pt idx="0">
                  <c:v>Sw</c:v>
                </c:pt>
              </c:strCache>
            </c:strRef>
          </c:tx>
          <c:xVal>
            <c:numRef>
              <c:f>'Sprawność i poślizg=f(fi)'!$G$26:$G$32</c:f>
              <c:numCache>
                <c:formatCode>General</c:formatCode>
                <c:ptCount val="7"/>
              </c:numCache>
            </c:numRef>
          </c:xVal>
          <c:yVal>
            <c:numRef>
              <c:f>'Siły=f(fi)'!$E$7:$E$13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0F9-40E1-8B7E-A76DB3AC6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080896"/>
        <c:axId val="2134089056"/>
      </c:scatterChart>
      <c:valAx>
        <c:axId val="213408089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>
                    <a:latin typeface="+mj-lt"/>
                  </a:defRPr>
                </a:pPr>
                <a:r>
                  <a:rPr lang="pl-PL" sz="1400" b="0">
                    <a:latin typeface="+mj-lt"/>
                  </a:rPr>
                  <a:t>Moment obciążenia</a:t>
                </a:r>
              </a:p>
            </c:rich>
          </c:tx>
          <c:layout>
            <c:manualLayout>
              <c:xMode val="edge"/>
              <c:yMode val="edge"/>
              <c:x val="0.37229645093612462"/>
              <c:y val="0.910899797459297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pl-PL"/>
          </a:p>
        </c:txPr>
        <c:crossAx val="2134089056"/>
        <c:crosses val="autoZero"/>
        <c:crossBetween val="midCat"/>
      </c:valAx>
      <c:valAx>
        <c:axId val="21340890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+mj-lt"/>
                  </a:defRPr>
                </a:pPr>
                <a:r>
                  <a:rPr lang="pl-PL" sz="1400" b="0">
                    <a:latin typeface="+mj-lt"/>
                  </a:rPr>
                  <a:t>Su, Sus,Sup,</a:t>
                </a:r>
                <a:r>
                  <a:rPr lang="pl-PL" sz="1400" b="0" baseline="0">
                    <a:latin typeface="+mj-lt"/>
                  </a:rPr>
                  <a:t> </a:t>
                </a:r>
                <a:r>
                  <a:rPr lang="pl-PL" sz="1400" b="0">
                    <a:latin typeface="+mj-lt"/>
                  </a:rPr>
                  <a:t>Sw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1340808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8.7933050921826253E-2"/>
          <c:y val="0.11194367370745321"/>
          <c:w val="9.1575548328648532E-2"/>
          <c:h val="0.3304872086283881"/>
        </c:manualLayout>
      </c:layout>
      <c:overlay val="1"/>
      <c:spPr>
        <a:solidFill>
          <a:schemeClr val="lt1"/>
        </a:solidFill>
        <a:ln w="9525" cap="flat" cmpd="sng" algn="ctr">
          <a:solidFill>
            <a:schemeClr val="dk1"/>
          </a:solidFill>
          <a:prstDash val="solid"/>
        </a:ln>
        <a:effectLst/>
      </c:spPr>
      <c:txPr>
        <a:bodyPr/>
        <a:lstStyle/>
        <a:p>
          <a: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b="0" i="1">
                <a:latin typeface="+mj-lt"/>
              </a:defRPr>
            </a:pPr>
            <a:r>
              <a:rPr lang="pl-PL" b="0" i="1">
                <a:latin typeface="+mj-lt"/>
              </a:rPr>
              <a:t>Siły w przekładni przy prędkości 2</a:t>
            </a:r>
          </a:p>
        </c:rich>
      </c:tx>
      <c:layout>
        <c:manualLayout>
          <c:xMode val="edge"/>
          <c:yMode val="edge"/>
          <c:x val="0.24046605876393154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3598592729100737E-2"/>
          <c:y val="0.10614839811690205"/>
          <c:w val="0.83435480139450813"/>
          <c:h val="0.730101737282841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'Siły=f(fi)'!$B$17</c:f>
              <c:strCache>
                <c:ptCount val="1"/>
                <c:pt idx="0">
                  <c:v>Su</c:v>
                </c:pt>
              </c:strCache>
            </c:strRef>
          </c:tx>
          <c:xVal>
            <c:numRef>
              <c:f>'Sprawność i poślizg=f(fi)'!$G$37:$G$43</c:f>
              <c:numCache>
                <c:formatCode>General</c:formatCode>
                <c:ptCount val="7"/>
              </c:numCache>
            </c:numRef>
          </c:xVal>
          <c:yVal>
            <c:numRef>
              <c:f>'Siły=f(fi)'!$B$18:$B$24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BA-4DEE-8287-1BA7BE0997EE}"/>
            </c:ext>
          </c:extLst>
        </c:ser>
        <c:ser>
          <c:idx val="1"/>
          <c:order val="1"/>
          <c:tx>
            <c:strRef>
              <c:f>'Siły=f(fi)'!$C$17</c:f>
              <c:strCache>
                <c:ptCount val="1"/>
                <c:pt idx="0">
                  <c:v>Sus</c:v>
                </c:pt>
              </c:strCache>
            </c:strRef>
          </c:tx>
          <c:xVal>
            <c:numRef>
              <c:f>'Sprawność i poślizg=f(fi)'!$G$37:$G$43</c:f>
              <c:numCache>
                <c:formatCode>General</c:formatCode>
                <c:ptCount val="7"/>
              </c:numCache>
            </c:numRef>
          </c:xVal>
          <c:yVal>
            <c:numRef>
              <c:f>'Siły=f(fi)'!$C$18:$C$24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BA-4DEE-8287-1BA7BE0997EE}"/>
            </c:ext>
          </c:extLst>
        </c:ser>
        <c:ser>
          <c:idx val="2"/>
          <c:order val="2"/>
          <c:tx>
            <c:strRef>
              <c:f>'Siły=f(fi)'!$D$17</c:f>
              <c:strCache>
                <c:ptCount val="1"/>
                <c:pt idx="0">
                  <c:v>Sup</c:v>
                </c:pt>
              </c:strCache>
            </c:strRef>
          </c:tx>
          <c:xVal>
            <c:numRef>
              <c:f>'Sprawność i poślizg=f(fi)'!$G$37:$G$43</c:f>
              <c:numCache>
                <c:formatCode>General</c:formatCode>
                <c:ptCount val="7"/>
              </c:numCache>
            </c:numRef>
          </c:xVal>
          <c:yVal>
            <c:numRef>
              <c:f>'Siły=f(fi)'!$D$18:$D$24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3BA-4DEE-8287-1BA7BE0997EE}"/>
            </c:ext>
          </c:extLst>
        </c:ser>
        <c:ser>
          <c:idx val="3"/>
          <c:order val="3"/>
          <c:tx>
            <c:strRef>
              <c:f>'Siły=f(fi)'!$E$17</c:f>
              <c:strCache>
                <c:ptCount val="1"/>
                <c:pt idx="0">
                  <c:v>Sw</c:v>
                </c:pt>
              </c:strCache>
            </c:strRef>
          </c:tx>
          <c:xVal>
            <c:numRef>
              <c:f>'Sprawność i poślizg=f(fi)'!$G$37:$G$43</c:f>
              <c:numCache>
                <c:formatCode>General</c:formatCode>
                <c:ptCount val="7"/>
              </c:numCache>
            </c:numRef>
          </c:xVal>
          <c:yVal>
            <c:numRef>
              <c:f>'Siły=f(fi)'!$E$18:$E$24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3BA-4DEE-8287-1BA7BE099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081984"/>
        <c:axId val="2134085792"/>
      </c:scatterChart>
      <c:valAx>
        <c:axId val="213408198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>
                    <a:latin typeface="+mj-lt"/>
                  </a:defRPr>
                </a:pPr>
                <a:r>
                  <a:rPr lang="pl-PL" sz="1400" b="0">
                    <a:latin typeface="+mj-lt"/>
                  </a:rPr>
                  <a:t>Moment obciążenia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pl-PL"/>
          </a:p>
        </c:txPr>
        <c:crossAx val="2134085792"/>
        <c:crosses val="autoZero"/>
        <c:crossBetween val="midCat"/>
      </c:valAx>
      <c:valAx>
        <c:axId val="2134085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+mj-lt"/>
                  </a:defRPr>
                </a:pPr>
                <a:r>
                  <a:rPr lang="pl-PL" sz="1400" b="0">
                    <a:latin typeface="+mj-lt"/>
                  </a:rPr>
                  <a:t>Su, Sus,Sup, Sw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+mj-lt"/>
              </a:defRPr>
            </a:pPr>
            <a:endParaRPr lang="pl-PL"/>
          </a:p>
        </c:txPr>
        <c:crossAx val="21340819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8.7933050921826253E-2"/>
          <c:y val="0.11194367370745321"/>
          <c:w val="9.1575548328648532E-2"/>
          <c:h val="0.33141651108044484"/>
        </c:manualLayout>
      </c:layout>
      <c:overlay val="1"/>
      <c:spPr>
        <a:solidFill>
          <a:schemeClr val="lt1"/>
        </a:solidFill>
        <a:ln w="9525" cap="flat" cmpd="sng" algn="ctr">
          <a:solidFill>
            <a:schemeClr val="dk1"/>
          </a:solidFill>
          <a:prstDash val="solid"/>
        </a:ln>
        <a:effectLst/>
      </c:spPr>
      <c:txPr>
        <a:bodyPr/>
        <a:lstStyle/>
        <a:p>
          <a: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133350</xdr:rowOff>
    </xdr:from>
    <xdr:to>
      <xdr:col>12</xdr:col>
      <xdr:colOff>9525</xdr:colOff>
      <xdr:row>6</xdr:row>
      <xdr:rowOff>115981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704850"/>
          <a:ext cx="9763125" cy="363631"/>
        </a:xfrm>
        <a:prstGeom prst="rect">
          <a:avLst/>
        </a:prstGeom>
        <a:ln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pl-PL" sz="2000" i="1" u="sng"/>
            <a:t>Paraemetry geometryczne stanowiska pomiarowego</a:t>
          </a:r>
        </a:p>
      </xdr:txBody>
    </xdr:sp>
    <xdr:clientData/>
  </xdr:twoCellAnchor>
  <xdr:twoCellAnchor>
    <xdr:from>
      <xdr:col>0</xdr:col>
      <xdr:colOff>9524</xdr:colOff>
      <xdr:row>17</xdr:row>
      <xdr:rowOff>171450</xdr:rowOff>
    </xdr:from>
    <xdr:to>
      <xdr:col>11</xdr:col>
      <xdr:colOff>590549</xdr:colOff>
      <xdr:row>19</xdr:row>
      <xdr:rowOff>180975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524" y="3295650"/>
          <a:ext cx="9867900" cy="390525"/>
        </a:xfrm>
        <a:prstGeom prst="rect">
          <a:avLst/>
        </a:prstGeom>
        <a:ln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pl-PL" sz="2000" i="1" u="sng"/>
            <a:t>Wielkości zmierzone</a:t>
          </a:r>
        </a:p>
      </xdr:txBody>
    </xdr:sp>
    <xdr:clientData/>
  </xdr:twoCellAnchor>
  <xdr:twoCellAnchor>
    <xdr:from>
      <xdr:col>0</xdr:col>
      <xdr:colOff>838200</xdr:colOff>
      <xdr:row>0</xdr:row>
      <xdr:rowOff>0</xdr:rowOff>
    </xdr:from>
    <xdr:to>
      <xdr:col>10</xdr:col>
      <xdr:colOff>361950</xdr:colOff>
      <xdr:row>3</xdr:row>
      <xdr:rowOff>133350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38200" y="0"/>
          <a:ext cx="7591425" cy="704850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pl-PL" sz="2800" i="1" u="sng"/>
            <a:t>Obliczenie</a:t>
          </a:r>
          <a:r>
            <a:rPr lang="pl-PL" sz="2800" i="1" u="sng" baseline="0"/>
            <a:t> parametrów pracy przekładni pasowej</a:t>
          </a:r>
          <a:endParaRPr lang="pl-PL" sz="2800" i="1" u="sng"/>
        </a:p>
      </xdr:txBody>
    </xdr:sp>
    <xdr:clientData/>
  </xdr:twoCellAnchor>
  <xdr:twoCellAnchor>
    <xdr:from>
      <xdr:col>0</xdr:col>
      <xdr:colOff>0</xdr:colOff>
      <xdr:row>45</xdr:row>
      <xdr:rowOff>0</xdr:rowOff>
    </xdr:from>
    <xdr:to>
      <xdr:col>12</xdr:col>
      <xdr:colOff>0</xdr:colOff>
      <xdr:row>46</xdr:row>
      <xdr:rowOff>125601</xdr:rowOff>
    </xdr:to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0" y="10620375"/>
          <a:ext cx="9753600" cy="316101"/>
        </a:xfrm>
        <a:prstGeom prst="rect">
          <a:avLst/>
        </a:prstGeom>
        <a:ln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pl-PL" sz="2000" i="1" u="sng"/>
            <a:t>Wyniki obliczeń</a:t>
          </a:r>
        </a:p>
      </xdr:txBody>
    </xdr:sp>
    <xdr:clientData/>
  </xdr:twoCellAnchor>
  <xdr:twoCellAnchor>
    <xdr:from>
      <xdr:col>6</xdr:col>
      <xdr:colOff>628650</xdr:colOff>
      <xdr:row>47</xdr:row>
      <xdr:rowOff>123825</xdr:rowOff>
    </xdr:from>
    <xdr:to>
      <xdr:col>15</xdr:col>
      <xdr:colOff>285750</xdr:colOff>
      <xdr:row>67</xdr:row>
      <xdr:rowOff>28575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638175</xdr:colOff>
      <xdr:row>67</xdr:row>
      <xdr:rowOff>114300</xdr:rowOff>
    </xdr:from>
    <xdr:to>
      <xdr:col>15</xdr:col>
      <xdr:colOff>295275</xdr:colOff>
      <xdr:row>87</xdr:row>
      <xdr:rowOff>38100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171450</xdr:colOff>
      <xdr:row>0</xdr:row>
      <xdr:rowOff>0</xdr:rowOff>
    </xdr:from>
    <xdr:to>
      <xdr:col>14</xdr:col>
      <xdr:colOff>590550</xdr:colOff>
      <xdr:row>3</xdr:row>
      <xdr:rowOff>152400</xdr:rowOff>
    </xdr:to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9458325" y="0"/>
          <a:ext cx="1638300" cy="723900"/>
        </a:xfrm>
        <a:prstGeom prst="rect">
          <a:avLst/>
        </a:prstGeom>
        <a:ln/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vertOverflow="clip" wrap="square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i="1" u="none" baseline="0">
              <a:solidFill>
                <a:srgbClr val="FFFF00"/>
              </a:solidFill>
              <a:latin typeface="+mn-lt"/>
              <a:ea typeface="+mn-ea"/>
              <a:cs typeface="+mn-cs"/>
            </a:rPr>
            <a:t>Wersja 4.2 (2022)</a:t>
          </a:r>
          <a:r>
            <a:rPr lang="pl-PL" sz="1200" i="1" u="none">
              <a:solidFill>
                <a:srgbClr val="FFFF00"/>
              </a:solidFill>
            </a:rPr>
            <a:t> </a:t>
          </a:r>
        </a:p>
        <a:p>
          <a:pPr algn="l"/>
          <a:r>
            <a:rPr lang="pl-PL" sz="1200" i="1" u="none">
              <a:solidFill>
                <a:srgbClr val="FFFF00"/>
              </a:solidFill>
            </a:rPr>
            <a:t>Wojciech</a:t>
          </a:r>
          <a:r>
            <a:rPr lang="pl-PL" sz="1200" i="1" u="none" baseline="0">
              <a:solidFill>
                <a:srgbClr val="FFFF00"/>
              </a:solidFill>
            </a:rPr>
            <a:t> Horak</a:t>
          </a:r>
        </a:p>
        <a:p>
          <a:pPr algn="l"/>
          <a:r>
            <a:rPr lang="pl-PL" sz="1200" i="1" u="none" baseline="0">
              <a:solidFill>
                <a:srgbClr val="FFFF00"/>
              </a:solidFill>
            </a:rPr>
            <a:t>AGH Kraków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307397</xdr:colOff>
      <xdr:row>2</xdr:row>
      <xdr:rowOff>161925</xdr:rowOff>
    </xdr:from>
    <xdr:to>
      <xdr:col>12</xdr:col>
      <xdr:colOff>478848</xdr:colOff>
      <xdr:row>22</xdr:row>
      <xdr:rowOff>85725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304058</xdr:colOff>
      <xdr:row>23</xdr:row>
      <xdr:rowOff>110218</xdr:rowOff>
    </xdr:from>
    <xdr:to>
      <xdr:col>12</xdr:col>
      <xdr:colOff>475509</xdr:colOff>
      <xdr:row>43</xdr:row>
      <xdr:rowOff>34018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28575</xdr:rowOff>
    </xdr:from>
    <xdr:to>
      <xdr:col>18</xdr:col>
      <xdr:colOff>85725</xdr:colOff>
      <xdr:row>1</xdr:row>
      <xdr:rowOff>154176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0" y="28575"/>
          <a:ext cx="11058525" cy="316101"/>
        </a:xfrm>
        <a:prstGeom prst="rect">
          <a:avLst/>
        </a:prstGeom>
        <a:ln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pl-PL" sz="2000" i="1" u="sng"/>
            <a:t>Sprawność</a:t>
          </a:r>
          <a:r>
            <a:rPr lang="pl-PL" sz="2000" i="1" u="sng" baseline="0"/>
            <a:t> i poślizg</a:t>
          </a:r>
          <a:r>
            <a:rPr lang="pl-PL" sz="2000" i="1" u="sng"/>
            <a:t> w funkcji momentu obciążenia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142875</xdr:colOff>
      <xdr:row>1</xdr:row>
      <xdr:rowOff>125601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0"/>
          <a:ext cx="9896475" cy="316101"/>
        </a:xfrm>
        <a:prstGeom prst="rect">
          <a:avLst/>
        </a:prstGeom>
        <a:ln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pl-PL" sz="2000" i="1" u="sng"/>
            <a:t>Wyniki obliczeń sił</a:t>
          </a:r>
        </a:p>
      </xdr:txBody>
    </xdr:sp>
    <xdr:clientData/>
  </xdr:twoCellAnchor>
  <xdr:twoCellAnchor>
    <xdr:from>
      <xdr:col>5</xdr:col>
      <xdr:colOff>571499</xdr:colOff>
      <xdr:row>6</xdr:row>
      <xdr:rowOff>163287</xdr:rowOff>
    </xdr:from>
    <xdr:to>
      <xdr:col>16</xdr:col>
      <xdr:colOff>343178</xdr:colOff>
      <xdr:row>21</xdr:row>
      <xdr:rowOff>68037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557892</xdr:colOff>
      <xdr:row>22</xdr:row>
      <xdr:rowOff>95249</xdr:rowOff>
    </xdr:from>
    <xdr:to>
      <xdr:col>16</xdr:col>
      <xdr:colOff>329571</xdr:colOff>
      <xdr:row>37</xdr:row>
      <xdr:rowOff>9524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161925</xdr:colOff>
      <xdr:row>2</xdr:row>
      <xdr:rowOff>163284</xdr:rowOff>
    </xdr:from>
    <xdr:to>
      <xdr:col>14</xdr:col>
      <xdr:colOff>47625</xdr:colOff>
      <xdr:row>6</xdr:row>
      <xdr:rowOff>44902</xdr:rowOff>
    </xdr:to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4965246" y="544284"/>
          <a:ext cx="4784272" cy="657225"/>
        </a:xfrm>
        <a:prstGeom prst="rect">
          <a:avLst/>
        </a:prstGeom>
        <a:gradFill flip="none" rotWithShape="1">
          <a:gsLst>
            <a:gs pos="0">
              <a:schemeClr val="lt1">
                <a:shade val="30000"/>
                <a:satMod val="115000"/>
              </a:schemeClr>
            </a:gs>
            <a:gs pos="50000">
              <a:schemeClr val="lt1">
                <a:shade val="67500"/>
                <a:satMod val="115000"/>
              </a:schemeClr>
            </a:gs>
            <a:gs pos="100000">
              <a:schemeClr val="lt1">
                <a:shade val="100000"/>
                <a:satMod val="115000"/>
              </a:schemeClr>
            </a:gs>
          </a:gsLst>
          <a:lin ang="540000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200" b="1">
              <a:latin typeface="+mj-lt"/>
            </a:rPr>
            <a:t>Su</a:t>
          </a:r>
          <a:r>
            <a:rPr lang="pl-PL" sz="1200">
              <a:latin typeface="+mj-lt"/>
            </a:rPr>
            <a:t>- siła użyteczna</a:t>
          </a:r>
        </a:p>
        <a:p>
          <a:r>
            <a:rPr lang="pl-PL" sz="1200" b="1">
              <a:latin typeface="+mj-lt"/>
            </a:rPr>
            <a:t>Sus, Sup</a:t>
          </a:r>
          <a:r>
            <a:rPr lang="pl-PL" sz="1200">
              <a:latin typeface="+mj-lt"/>
            </a:rPr>
            <a:t>-siła</a:t>
          </a:r>
          <a:r>
            <a:rPr lang="pl-PL" sz="1200" baseline="0">
              <a:latin typeface="+mj-lt"/>
            </a:rPr>
            <a:t> użyteczna obliczona z momentu na silniku/prądnicy</a:t>
          </a:r>
        </a:p>
        <a:p>
          <a:r>
            <a:rPr lang="pl-PL" sz="1200" b="1" baseline="0">
              <a:latin typeface="+mj-lt"/>
            </a:rPr>
            <a:t>Sw</a:t>
          </a:r>
          <a:r>
            <a:rPr lang="pl-PL" sz="1200" baseline="0">
              <a:latin typeface="+mj-lt"/>
            </a:rPr>
            <a:t>- siła wypadkowa</a:t>
          </a:r>
          <a:endParaRPr lang="pl-PL" sz="1200">
            <a:latin typeface="+mj-lt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142875</xdr:colOff>
      <xdr:row>1</xdr:row>
      <xdr:rowOff>125601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0" y="0"/>
          <a:ext cx="11058525" cy="316101"/>
        </a:xfrm>
        <a:prstGeom prst="rect">
          <a:avLst/>
        </a:prstGeom>
        <a:ln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pl-PL" sz="2000" i="1" u="sng"/>
            <a:t>Wykresy sił w funkcji momentu obciążenia</a:t>
          </a:r>
        </a:p>
      </xdr:txBody>
    </xdr:sp>
    <xdr:clientData/>
  </xdr:twoCellAnchor>
  <xdr:twoCellAnchor>
    <xdr:from>
      <xdr:col>2</xdr:col>
      <xdr:colOff>62345</xdr:colOff>
      <xdr:row>2</xdr:row>
      <xdr:rowOff>42429</xdr:rowOff>
    </xdr:from>
    <xdr:to>
      <xdr:col>11</xdr:col>
      <xdr:colOff>342900</xdr:colOff>
      <xdr:row>16</xdr:row>
      <xdr:rowOff>120362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52819</xdr:colOff>
      <xdr:row>18</xdr:row>
      <xdr:rowOff>40698</xdr:rowOff>
    </xdr:from>
    <xdr:to>
      <xdr:col>11</xdr:col>
      <xdr:colOff>333374</xdr:colOff>
      <xdr:row>32</xdr:row>
      <xdr:rowOff>128154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a13" displayName="Tabela13" ref="B25:I32" totalsRowShown="0" headerRowDxfId="53" dataDxfId="51" headerRowBorderDxfId="52" tableBorderDxfId="50" totalsRowBorderDxfId="49">
  <autoFilter ref="B25:I32" xr:uid="{00000000-0009-0000-0100-000003000000}"/>
  <tableColumns count="8">
    <tableColumn id="1" xr3:uid="{00000000-0010-0000-0100-000001000000}" name="U" dataDxfId="48"/>
    <tableColumn id="2" xr3:uid="{00000000-0010-0000-0100-000002000000}" name="I" dataDxfId="47"/>
    <tableColumn id="3" xr3:uid="{00000000-0010-0000-0100-000003000000}" name="ns" dataDxfId="46"/>
    <tableColumn id="4" xr3:uid="{00000000-0010-0000-0100-000004000000}" name="np" dataDxfId="45"/>
    <tableColumn id="5" xr3:uid="{00000000-0010-0000-0100-000005000000}" name="Ms" dataDxfId="44"/>
    <tableColumn id="6" xr3:uid="{00000000-0010-0000-0100-000006000000}" name="Mp" dataDxfId="43"/>
    <tableColumn id="7" xr3:uid="{00000000-0010-0000-0100-000007000000}" name="Scz" dataDxfId="1"/>
    <tableColumn id="8" xr3:uid="{00000000-0010-0000-0100-000008000000}" name="Sb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ela136" displayName="Tabela136" ref="B36:I43" totalsRowShown="0" headerRowDxfId="42" dataDxfId="40" headerRowBorderDxfId="41" tableBorderDxfId="39" totalsRowBorderDxfId="38">
  <autoFilter ref="B36:I43" xr:uid="{00000000-0009-0000-0100-000004000000}"/>
  <tableColumns count="8">
    <tableColumn id="1" xr3:uid="{00000000-0010-0000-0200-000001000000}" name="U" dataDxfId="37"/>
    <tableColumn id="2" xr3:uid="{00000000-0010-0000-0200-000002000000}" name="I" dataDxfId="36"/>
    <tableColumn id="3" xr3:uid="{00000000-0010-0000-0200-000003000000}" name="ns" dataDxfId="35"/>
    <tableColumn id="4" xr3:uid="{00000000-0010-0000-0200-000004000000}" name="np" dataDxfId="34"/>
    <tableColumn id="5" xr3:uid="{00000000-0010-0000-0200-000005000000}" name="Ms" dataDxfId="33"/>
    <tableColumn id="6" xr3:uid="{00000000-0010-0000-0200-000006000000}" name="Mp" dataDxfId="32"/>
    <tableColumn id="7" xr3:uid="{00000000-0010-0000-0200-000007000000}" name="Scz" dataDxfId="31"/>
    <tableColumn id="8" xr3:uid="{00000000-0010-0000-0200-000008000000}" name="Sb" dataDxfId="3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ela47" displayName="Tabela47" ref="B51:F58" totalsRowShown="0" headerRowDxfId="29" headerRowBorderDxfId="28" tableBorderDxfId="27" totalsRowBorderDxfId="26">
  <autoFilter ref="B51:F58" xr:uid="{00000000-0009-0000-0100-000006000000}"/>
  <tableColumns count="5">
    <tableColumn id="1" xr3:uid="{00000000-0010-0000-0400-000001000000}" name="Moc_obc" dataDxfId="25">
      <calculatedColumnFormula>B26*C26</calculatedColumnFormula>
    </tableColumn>
    <tableColumn id="2" xr3:uid="{00000000-0010-0000-0400-000002000000}" name="Wsp. napędu" dataDxfId="24">
      <calculatedColumnFormula>(H26-I26)/(H26+I26)</calculatedColumnFormula>
    </tableColumn>
    <tableColumn id="3" xr3:uid="{00000000-0010-0000-0400-000003000000}" name="Przełożenie" dataDxfId="23">
      <calculatedColumnFormula>(E26/D26)</calculatedColumnFormula>
    </tableColumn>
    <tableColumn id="4" xr3:uid="{00000000-0010-0000-0400-000004000000}" name="Sprawność" dataDxfId="22">
      <calculatedColumnFormula>100*(G26*E26)/(F26*D26)</calculatedColumnFormula>
    </tableColumn>
    <tableColumn id="5" xr3:uid="{00000000-0010-0000-0400-000005000000}" name="Poślizg" dataDxfId="21">
      <calculatedColumnFormula>(1-(E26/D26))*100</calculatedColumnFormula>
    </tableColumn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ela48" displayName="Tabela48" ref="B62:F69" totalsRowShown="0" headerRowDxfId="20" headerRowBorderDxfId="19" tableBorderDxfId="18" totalsRowBorderDxfId="17">
  <autoFilter ref="B62:F69" xr:uid="{00000000-0009-0000-0100-000007000000}"/>
  <tableColumns count="5">
    <tableColumn id="1" xr3:uid="{00000000-0010-0000-0500-000001000000}" name="Moc_obc" dataDxfId="16">
      <calculatedColumnFormula>B37*C37</calculatedColumnFormula>
    </tableColumn>
    <tableColumn id="2" xr3:uid="{00000000-0010-0000-0500-000002000000}" name="Wsp. napędu" dataDxfId="15">
      <calculatedColumnFormula>(H37-I37)/(H37+I37)</calculatedColumnFormula>
    </tableColumn>
    <tableColumn id="3" xr3:uid="{00000000-0010-0000-0500-000003000000}" name="Przełożenie" dataDxfId="14">
      <calculatedColumnFormula>(E37/D37)</calculatedColumnFormula>
    </tableColumn>
    <tableColumn id="4" xr3:uid="{00000000-0010-0000-0500-000004000000}" name="Sprawność" dataDxfId="13">
      <calculatedColumnFormula>100*(G37*E37)/(F37*D37)</calculatedColumnFormula>
    </tableColumn>
    <tableColumn id="5" xr3:uid="{00000000-0010-0000-0500-000005000000}" name="Poślizg" dataDxfId="12">
      <calculatedColumnFormula>(1-(E37/D37))*100</calculatedColumnFormula>
    </tableColumn>
  </tableColumns>
  <tableStyleInfo name="TableStyleMedium10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7000000}" name="Tabela920" displayName="Tabela920" ref="B6:E13" totalsRowShown="0" dataDxfId="11">
  <autoFilter ref="B6:E13" xr:uid="{00000000-0009-0000-0100-000013000000}"/>
  <tableColumns count="4">
    <tableColumn id="1" xr3:uid="{00000000-0010-0000-0700-000001000000}" name="Su" dataDxfId="10">
      <calculatedColumnFormula>'Sprawność i poślizg=f(fi)'!H26-'Sprawność i poślizg=f(fi)'!I26</calculatedColumnFormula>
    </tableColumn>
    <tableColumn id="2" xr3:uid="{00000000-0010-0000-0700-000002000000}" name="Sus" dataDxfId="9">
      <calculatedColumnFormula>'Sprawność i poślizg=f(fi)'!F26*2/('Sprawność i poślizg=f(fi)'!D$13*0.001)</calculatedColumnFormula>
    </tableColumn>
    <tableColumn id="3" xr3:uid="{00000000-0010-0000-0700-000003000000}" name="Sup" dataDxfId="8">
      <calculatedColumnFormula>'Sprawność i poślizg=f(fi)'!G26*2/('Sprawność i poślizg=f(fi)'!D$14*0.001)</calculatedColumnFormula>
    </tableColumn>
    <tableColumn id="4" xr3:uid="{00000000-0010-0000-0700-000004000000}" name="Sw" dataDxfId="7">
      <calculatedColumnFormula>'Sprawność i poślizg=f(fi)'!H26+'Sprawność i poślizg=f(fi)'!I26</calculatedColumnFormula>
    </tableColumn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8000000}" name="Tabela921" displayName="Tabela921" ref="B17:E24" totalsRowShown="0" dataDxfId="6">
  <autoFilter ref="B17:E24" xr:uid="{00000000-0009-0000-0100-000014000000}"/>
  <tableColumns count="4">
    <tableColumn id="1" xr3:uid="{00000000-0010-0000-0800-000001000000}" name="Su" dataDxfId="5">
      <calculatedColumnFormula>'Sprawność i poślizg=f(fi)'!H37-'Sprawność i poślizg=f(fi)'!I37</calculatedColumnFormula>
    </tableColumn>
    <tableColumn id="2" xr3:uid="{00000000-0010-0000-0800-000002000000}" name="Sus" dataDxfId="4">
      <calculatedColumnFormula>'Sprawność i poślizg=f(fi)'!F37*2/('Sprawność i poślizg=f(fi)'!D$13*0.001)</calculatedColumnFormula>
    </tableColumn>
    <tableColumn id="3" xr3:uid="{00000000-0010-0000-0800-000003000000}" name="Sup" dataDxfId="3">
      <calculatedColumnFormula>'Sprawność i poślizg=f(fi)'!G37*2/('Sprawność i poślizg=f(fi)'!D$14*0.001)</calculatedColumnFormula>
    </tableColumn>
    <tableColumn id="4" xr3:uid="{00000000-0010-0000-0800-000004000000}" name="Sw" dataDxfId="2">
      <calculatedColumnFormula>'Sprawność i poślizg=f(fi)'!H37+'Sprawność i poślizg=f(fi)'!I37</calculatedColumnFormula>
    </tableColumn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9:I69"/>
  <sheetViews>
    <sheetView showGridLines="0" tabSelected="1" zoomScale="70" zoomScaleNormal="70" workbookViewId="0">
      <selection activeCell="L12" sqref="L12"/>
    </sheetView>
  </sheetViews>
  <sheetFormatPr defaultRowHeight="15" x14ac:dyDescent="0.25"/>
  <cols>
    <col min="1" max="1" width="18.140625" customWidth="1"/>
    <col min="2" max="9" width="11.7109375" customWidth="1"/>
  </cols>
  <sheetData>
    <row r="9" spans="2:9" ht="15.75" x14ac:dyDescent="0.25">
      <c r="B9" s="27" t="s">
        <v>0</v>
      </c>
      <c r="C9" s="27" t="s">
        <v>1</v>
      </c>
      <c r="D9" s="27">
        <v>480</v>
      </c>
      <c r="E9" s="47" t="s">
        <v>2</v>
      </c>
      <c r="F9" s="48"/>
      <c r="G9" s="48"/>
      <c r="H9" s="48"/>
      <c r="I9" s="49"/>
    </row>
    <row r="10" spans="2:9" ht="15.75" x14ac:dyDescent="0.25">
      <c r="B10" s="28" t="s">
        <v>3</v>
      </c>
      <c r="C10" s="28" t="s">
        <v>1</v>
      </c>
      <c r="D10" s="28">
        <v>20</v>
      </c>
      <c r="E10" s="44" t="s">
        <v>4</v>
      </c>
      <c r="F10" s="45"/>
      <c r="G10" s="45"/>
      <c r="H10" s="45"/>
      <c r="I10" s="46"/>
    </row>
    <row r="11" spans="2:9" ht="18.75" x14ac:dyDescent="0.35">
      <c r="B11" s="27" t="s">
        <v>36</v>
      </c>
      <c r="C11" s="27" t="s">
        <v>1</v>
      </c>
      <c r="D11" s="27">
        <v>380</v>
      </c>
      <c r="E11" s="47" t="s">
        <v>5</v>
      </c>
      <c r="F11" s="48"/>
      <c r="G11" s="48"/>
      <c r="H11" s="48"/>
      <c r="I11" s="49"/>
    </row>
    <row r="12" spans="2:9" ht="18.75" x14ac:dyDescent="0.35">
      <c r="B12" s="28" t="s">
        <v>37</v>
      </c>
      <c r="C12" s="28" t="s">
        <v>1</v>
      </c>
      <c r="D12" s="28">
        <v>380</v>
      </c>
      <c r="E12" s="44" t="s">
        <v>6</v>
      </c>
      <c r="F12" s="45"/>
      <c r="G12" s="45"/>
      <c r="H12" s="45"/>
      <c r="I12" s="46"/>
    </row>
    <row r="13" spans="2:9" ht="18.75" x14ac:dyDescent="0.35">
      <c r="B13" s="27" t="s">
        <v>34</v>
      </c>
      <c r="C13" s="27" t="s">
        <v>1</v>
      </c>
      <c r="D13" s="27">
        <v>140</v>
      </c>
      <c r="E13" s="47" t="s">
        <v>7</v>
      </c>
      <c r="F13" s="48"/>
      <c r="G13" s="48"/>
      <c r="H13" s="48"/>
      <c r="I13" s="49"/>
    </row>
    <row r="14" spans="2:9" ht="18.75" x14ac:dyDescent="0.35">
      <c r="B14" s="28" t="s">
        <v>35</v>
      </c>
      <c r="C14" s="28" t="s">
        <v>1</v>
      </c>
      <c r="D14" s="28">
        <v>140</v>
      </c>
      <c r="E14" s="44" t="s">
        <v>8</v>
      </c>
      <c r="F14" s="45"/>
      <c r="G14" s="45"/>
      <c r="H14" s="45"/>
      <c r="I14" s="46"/>
    </row>
    <row r="15" spans="2:9" ht="15.75" x14ac:dyDescent="0.25">
      <c r="B15" s="27" t="s">
        <v>32</v>
      </c>
      <c r="C15" s="27" t="s">
        <v>9</v>
      </c>
      <c r="D15" s="27">
        <v>38</v>
      </c>
      <c r="E15" s="47" t="s">
        <v>10</v>
      </c>
      <c r="F15" s="48"/>
      <c r="G15" s="48"/>
      <c r="H15" s="48"/>
      <c r="I15" s="49"/>
    </row>
    <row r="16" spans="2:9" ht="15.75" x14ac:dyDescent="0.25">
      <c r="B16" s="29" t="s">
        <v>33</v>
      </c>
      <c r="C16" s="28" t="s">
        <v>11</v>
      </c>
      <c r="D16" s="50">
        <f>PI()</f>
        <v>3.1415926535897931</v>
      </c>
      <c r="E16" s="44" t="s">
        <v>12</v>
      </c>
      <c r="F16" s="45"/>
      <c r="G16" s="45"/>
      <c r="H16" s="45"/>
      <c r="I16" s="46"/>
    </row>
    <row r="23" spans="1:9" ht="18.75" x14ac:dyDescent="0.3">
      <c r="A23" s="30" t="s">
        <v>13</v>
      </c>
      <c r="B23" s="30" t="s">
        <v>22</v>
      </c>
    </row>
    <row r="25" spans="1:9" ht="15.75" x14ac:dyDescent="0.25">
      <c r="B25" s="13" t="s">
        <v>14</v>
      </c>
      <c r="C25" s="14" t="s">
        <v>15</v>
      </c>
      <c r="D25" s="14" t="s">
        <v>16</v>
      </c>
      <c r="E25" s="14" t="s">
        <v>17</v>
      </c>
      <c r="F25" s="14" t="s">
        <v>18</v>
      </c>
      <c r="G25" s="14" t="s">
        <v>19</v>
      </c>
      <c r="H25" s="14" t="s">
        <v>20</v>
      </c>
      <c r="I25" s="15" t="s">
        <v>21</v>
      </c>
    </row>
    <row r="26" spans="1:9" ht="15.75" x14ac:dyDescent="0.25">
      <c r="B26" s="16"/>
      <c r="C26" s="17"/>
      <c r="D26" s="18"/>
      <c r="E26" s="18"/>
      <c r="F26" s="18"/>
      <c r="G26" s="18"/>
      <c r="H26" s="18"/>
      <c r="I26" s="18"/>
    </row>
    <row r="27" spans="1:9" ht="15.75" x14ac:dyDescent="0.25">
      <c r="B27" s="16"/>
      <c r="C27" s="24"/>
      <c r="D27" s="18"/>
      <c r="E27" s="18"/>
      <c r="F27" s="18"/>
      <c r="G27" s="18"/>
      <c r="H27" s="18"/>
      <c r="I27" s="18"/>
    </row>
    <row r="28" spans="1:9" ht="15.75" x14ac:dyDescent="0.25">
      <c r="B28" s="16"/>
      <c r="C28" s="24"/>
      <c r="D28" s="18"/>
      <c r="E28" s="18"/>
      <c r="F28" s="18"/>
      <c r="G28" s="18"/>
      <c r="H28" s="18"/>
      <c r="I28" s="18"/>
    </row>
    <row r="29" spans="1:9" ht="15.75" x14ac:dyDescent="0.25">
      <c r="B29" s="16"/>
      <c r="C29" s="24"/>
      <c r="D29" s="18"/>
      <c r="E29" s="18"/>
      <c r="F29" s="18"/>
      <c r="G29" s="18"/>
      <c r="H29" s="18"/>
      <c r="I29" s="18"/>
    </row>
    <row r="30" spans="1:9" ht="15.75" x14ac:dyDescent="0.25">
      <c r="B30" s="16"/>
      <c r="C30" s="24"/>
      <c r="D30" s="18"/>
      <c r="E30" s="18"/>
      <c r="F30" s="18"/>
      <c r="G30" s="18"/>
      <c r="H30" s="18"/>
      <c r="I30" s="18"/>
    </row>
    <row r="31" spans="1:9" ht="15.75" x14ac:dyDescent="0.25">
      <c r="B31" s="16"/>
      <c r="C31" s="24"/>
      <c r="D31" s="18"/>
      <c r="E31" s="18"/>
      <c r="F31" s="18"/>
      <c r="G31" s="18"/>
      <c r="H31" s="18"/>
      <c r="I31" s="18"/>
    </row>
    <row r="32" spans="1:9" ht="15.75" x14ac:dyDescent="0.25">
      <c r="B32" s="20"/>
      <c r="C32" s="21"/>
      <c r="D32" s="22"/>
      <c r="E32" s="22"/>
      <c r="F32" s="22"/>
      <c r="G32" s="22"/>
      <c r="H32" s="22"/>
      <c r="I32" s="22"/>
    </row>
    <row r="34" spans="1:9" ht="18.75" x14ac:dyDescent="0.3">
      <c r="A34" s="31" t="s">
        <v>13</v>
      </c>
      <c r="B34" s="31" t="s">
        <v>23</v>
      </c>
    </row>
    <row r="36" spans="1:9" ht="15.75" x14ac:dyDescent="0.25">
      <c r="B36" s="13" t="s">
        <v>14</v>
      </c>
      <c r="C36" s="14" t="s">
        <v>15</v>
      </c>
      <c r="D36" s="14" t="s">
        <v>16</v>
      </c>
      <c r="E36" s="14" t="s">
        <v>17</v>
      </c>
      <c r="F36" s="14" t="s">
        <v>18</v>
      </c>
      <c r="G36" s="14" t="s">
        <v>19</v>
      </c>
      <c r="H36" s="14" t="s">
        <v>20</v>
      </c>
      <c r="I36" s="15" t="s">
        <v>21</v>
      </c>
    </row>
    <row r="37" spans="1:9" ht="15.75" x14ac:dyDescent="0.25">
      <c r="B37" s="16"/>
      <c r="C37" s="17"/>
      <c r="D37" s="18"/>
      <c r="E37" s="18"/>
      <c r="F37" s="18"/>
      <c r="G37" s="18"/>
      <c r="H37" s="18"/>
      <c r="I37" s="19"/>
    </row>
    <row r="38" spans="1:9" ht="15.75" x14ac:dyDescent="0.25">
      <c r="B38" s="16"/>
      <c r="C38" s="17"/>
      <c r="D38" s="18"/>
      <c r="E38" s="18"/>
      <c r="F38" s="18"/>
      <c r="G38" s="18"/>
      <c r="H38" s="18"/>
      <c r="I38" s="19"/>
    </row>
    <row r="39" spans="1:9" ht="15.75" x14ac:dyDescent="0.25">
      <c r="B39" s="16"/>
      <c r="C39" s="17"/>
      <c r="D39" s="18"/>
      <c r="E39" s="18"/>
      <c r="F39" s="18"/>
      <c r="G39" s="18"/>
      <c r="H39" s="18"/>
      <c r="I39" s="19"/>
    </row>
    <row r="40" spans="1:9" ht="15.75" x14ac:dyDescent="0.25">
      <c r="B40" s="16"/>
      <c r="C40" s="17"/>
      <c r="D40" s="18"/>
      <c r="E40" s="18"/>
      <c r="F40" s="18"/>
      <c r="G40" s="18"/>
      <c r="H40" s="18"/>
      <c r="I40" s="19"/>
    </row>
    <row r="41" spans="1:9" ht="15.75" x14ac:dyDescent="0.25">
      <c r="B41" s="16"/>
      <c r="C41" s="17"/>
      <c r="D41" s="18"/>
      <c r="E41" s="18"/>
      <c r="F41" s="18"/>
      <c r="G41" s="18"/>
      <c r="H41" s="18"/>
      <c r="I41" s="19"/>
    </row>
    <row r="42" spans="1:9" ht="15.75" x14ac:dyDescent="0.25">
      <c r="B42" s="16"/>
      <c r="C42" s="17"/>
      <c r="D42" s="18"/>
      <c r="E42" s="18"/>
      <c r="F42" s="18"/>
      <c r="G42" s="18"/>
      <c r="H42" s="18"/>
      <c r="I42" s="19"/>
    </row>
    <row r="43" spans="1:9" ht="15.75" x14ac:dyDescent="0.25">
      <c r="B43" s="20"/>
      <c r="C43" s="21"/>
      <c r="D43" s="22"/>
      <c r="E43" s="22"/>
      <c r="F43" s="22"/>
      <c r="G43" s="22"/>
      <c r="H43" s="22"/>
      <c r="I43" s="23"/>
    </row>
    <row r="49" spans="1:6" ht="15.75" x14ac:dyDescent="0.25">
      <c r="A49" s="42" t="s">
        <v>13</v>
      </c>
      <c r="B49" s="32" t="str">
        <f>B23</f>
        <v>50Hz</v>
      </c>
    </row>
    <row r="51" spans="1:6" x14ac:dyDescent="0.25">
      <c r="B51" s="26" t="s">
        <v>24</v>
      </c>
      <c r="C51" s="33" t="s">
        <v>38</v>
      </c>
      <c r="D51" s="33" t="s">
        <v>25</v>
      </c>
      <c r="E51" s="33" t="s">
        <v>26</v>
      </c>
      <c r="F51" s="25" t="s">
        <v>27</v>
      </c>
    </row>
    <row r="52" spans="1:6" x14ac:dyDescent="0.25">
      <c r="B52" s="34">
        <f t="shared" ref="B52:B58" si="0">B26*C26</f>
        <v>0</v>
      </c>
      <c r="C52" s="35" t="e">
        <f>(H26-I26)/(H26+I26)</f>
        <v>#DIV/0!</v>
      </c>
      <c r="D52" s="35" t="e">
        <f t="shared" ref="D52:D58" si="1">(E26/D26)</f>
        <v>#DIV/0!</v>
      </c>
      <c r="E52" s="36" t="e">
        <f t="shared" ref="E52:E58" si="2">100*(G26*E26)/(F26*D26)</f>
        <v>#DIV/0!</v>
      </c>
      <c r="F52" s="37" t="e">
        <f t="shared" ref="F52:F58" si="3">(1-(E26/D26))*100</f>
        <v>#DIV/0!</v>
      </c>
    </row>
    <row r="53" spans="1:6" x14ac:dyDescent="0.25">
      <c r="B53" s="34">
        <f t="shared" si="0"/>
        <v>0</v>
      </c>
      <c r="C53" s="35" t="e">
        <f t="shared" ref="C53:C58" si="4">(H27-I27)/(H27+I27)</f>
        <v>#DIV/0!</v>
      </c>
      <c r="D53" s="35" t="e">
        <f t="shared" si="1"/>
        <v>#DIV/0!</v>
      </c>
      <c r="E53" s="36" t="e">
        <f t="shared" si="2"/>
        <v>#DIV/0!</v>
      </c>
      <c r="F53" s="37" t="e">
        <f t="shared" si="3"/>
        <v>#DIV/0!</v>
      </c>
    </row>
    <row r="54" spans="1:6" x14ac:dyDescent="0.25">
      <c r="B54" s="34">
        <f t="shared" si="0"/>
        <v>0</v>
      </c>
      <c r="C54" s="35" t="e">
        <f t="shared" si="4"/>
        <v>#DIV/0!</v>
      </c>
      <c r="D54" s="35" t="e">
        <f t="shared" si="1"/>
        <v>#DIV/0!</v>
      </c>
      <c r="E54" s="36" t="e">
        <f t="shared" si="2"/>
        <v>#DIV/0!</v>
      </c>
      <c r="F54" s="37" t="e">
        <f t="shared" si="3"/>
        <v>#DIV/0!</v>
      </c>
    </row>
    <row r="55" spans="1:6" x14ac:dyDescent="0.25">
      <c r="B55" s="34">
        <f t="shared" si="0"/>
        <v>0</v>
      </c>
      <c r="C55" s="35" t="e">
        <f t="shared" si="4"/>
        <v>#DIV/0!</v>
      </c>
      <c r="D55" s="35" t="e">
        <f t="shared" si="1"/>
        <v>#DIV/0!</v>
      </c>
      <c r="E55" s="36" t="e">
        <f t="shared" si="2"/>
        <v>#DIV/0!</v>
      </c>
      <c r="F55" s="37" t="e">
        <f t="shared" si="3"/>
        <v>#DIV/0!</v>
      </c>
    </row>
    <row r="56" spans="1:6" x14ac:dyDescent="0.25">
      <c r="B56" s="34">
        <f t="shared" si="0"/>
        <v>0</v>
      </c>
      <c r="C56" s="35" t="e">
        <f t="shared" si="4"/>
        <v>#DIV/0!</v>
      </c>
      <c r="D56" s="35" t="e">
        <f t="shared" si="1"/>
        <v>#DIV/0!</v>
      </c>
      <c r="E56" s="36" t="e">
        <f t="shared" si="2"/>
        <v>#DIV/0!</v>
      </c>
      <c r="F56" s="37" t="e">
        <f t="shared" si="3"/>
        <v>#DIV/0!</v>
      </c>
    </row>
    <row r="57" spans="1:6" x14ac:dyDescent="0.25">
      <c r="B57" s="34">
        <f t="shared" si="0"/>
        <v>0</v>
      </c>
      <c r="C57" s="35" t="e">
        <f t="shared" si="4"/>
        <v>#DIV/0!</v>
      </c>
      <c r="D57" s="35" t="e">
        <f t="shared" si="1"/>
        <v>#DIV/0!</v>
      </c>
      <c r="E57" s="36" t="e">
        <f t="shared" si="2"/>
        <v>#DIV/0!</v>
      </c>
      <c r="F57" s="37" t="e">
        <f t="shared" si="3"/>
        <v>#DIV/0!</v>
      </c>
    </row>
    <row r="58" spans="1:6" x14ac:dyDescent="0.25">
      <c r="B58" s="38">
        <f t="shared" si="0"/>
        <v>0</v>
      </c>
      <c r="C58" s="35" t="e">
        <f t="shared" si="4"/>
        <v>#DIV/0!</v>
      </c>
      <c r="D58" s="39" t="e">
        <f t="shared" si="1"/>
        <v>#DIV/0!</v>
      </c>
      <c r="E58" s="40" t="e">
        <f t="shared" si="2"/>
        <v>#DIV/0!</v>
      </c>
      <c r="F58" s="41" t="e">
        <f t="shared" si="3"/>
        <v>#DIV/0!</v>
      </c>
    </row>
    <row r="60" spans="1:6" ht="15.75" x14ac:dyDescent="0.25">
      <c r="A60" s="43" t="s">
        <v>13</v>
      </c>
      <c r="B60" s="32" t="str">
        <f>B34</f>
        <v>60Hz</v>
      </c>
    </row>
    <row r="62" spans="1:6" x14ac:dyDescent="0.25">
      <c r="B62" s="26" t="s">
        <v>24</v>
      </c>
      <c r="C62" s="33" t="s">
        <v>38</v>
      </c>
      <c r="D62" s="33" t="s">
        <v>25</v>
      </c>
      <c r="E62" s="33" t="s">
        <v>26</v>
      </c>
      <c r="F62" s="25" t="s">
        <v>27</v>
      </c>
    </row>
    <row r="63" spans="1:6" x14ac:dyDescent="0.25">
      <c r="B63" s="34">
        <f t="shared" ref="B63:B69" si="5">B37*C37</f>
        <v>0</v>
      </c>
      <c r="C63" s="35" t="e">
        <f t="shared" ref="C63:C69" si="6">(H37-I37)/(H37+I37)</f>
        <v>#DIV/0!</v>
      </c>
      <c r="D63" s="35" t="e">
        <f t="shared" ref="D63:D69" si="7">(E37/D37)</f>
        <v>#DIV/0!</v>
      </c>
      <c r="E63" s="36" t="e">
        <f t="shared" ref="E63:E69" si="8">100*(G37*E37)/(F37*D37)</f>
        <v>#DIV/0!</v>
      </c>
      <c r="F63" s="37" t="e">
        <f t="shared" ref="F63:F69" si="9">(1-(E37/D37))*100</f>
        <v>#DIV/0!</v>
      </c>
    </row>
    <row r="64" spans="1:6" x14ac:dyDescent="0.25">
      <c r="B64" s="34">
        <f t="shared" si="5"/>
        <v>0</v>
      </c>
      <c r="C64" s="35" t="e">
        <f t="shared" si="6"/>
        <v>#DIV/0!</v>
      </c>
      <c r="D64" s="35" t="e">
        <f t="shared" si="7"/>
        <v>#DIV/0!</v>
      </c>
      <c r="E64" s="36" t="e">
        <f t="shared" si="8"/>
        <v>#DIV/0!</v>
      </c>
      <c r="F64" s="37" t="e">
        <f t="shared" si="9"/>
        <v>#DIV/0!</v>
      </c>
    </row>
    <row r="65" spans="2:6" x14ac:dyDescent="0.25">
      <c r="B65" s="34">
        <f t="shared" si="5"/>
        <v>0</v>
      </c>
      <c r="C65" s="35" t="e">
        <f t="shared" si="6"/>
        <v>#DIV/0!</v>
      </c>
      <c r="D65" s="35" t="e">
        <f t="shared" si="7"/>
        <v>#DIV/0!</v>
      </c>
      <c r="E65" s="36" t="e">
        <f t="shared" si="8"/>
        <v>#DIV/0!</v>
      </c>
      <c r="F65" s="37" t="e">
        <f t="shared" si="9"/>
        <v>#DIV/0!</v>
      </c>
    </row>
    <row r="66" spans="2:6" x14ac:dyDescent="0.25">
      <c r="B66" s="34">
        <f t="shared" si="5"/>
        <v>0</v>
      </c>
      <c r="C66" s="35" t="e">
        <f t="shared" si="6"/>
        <v>#DIV/0!</v>
      </c>
      <c r="D66" s="35" t="e">
        <f t="shared" si="7"/>
        <v>#DIV/0!</v>
      </c>
      <c r="E66" s="36" t="e">
        <f t="shared" si="8"/>
        <v>#DIV/0!</v>
      </c>
      <c r="F66" s="37" t="e">
        <f t="shared" si="9"/>
        <v>#DIV/0!</v>
      </c>
    </row>
    <row r="67" spans="2:6" x14ac:dyDescent="0.25">
      <c r="B67" s="34">
        <f t="shared" si="5"/>
        <v>0</v>
      </c>
      <c r="C67" s="35" t="e">
        <f t="shared" si="6"/>
        <v>#DIV/0!</v>
      </c>
      <c r="D67" s="35" t="e">
        <f t="shared" si="7"/>
        <v>#DIV/0!</v>
      </c>
      <c r="E67" s="36" t="e">
        <f t="shared" si="8"/>
        <v>#DIV/0!</v>
      </c>
      <c r="F67" s="37" t="e">
        <f t="shared" si="9"/>
        <v>#DIV/0!</v>
      </c>
    </row>
    <row r="68" spans="2:6" x14ac:dyDescent="0.25">
      <c r="B68" s="34">
        <f t="shared" si="5"/>
        <v>0</v>
      </c>
      <c r="C68" s="35" t="e">
        <f t="shared" si="6"/>
        <v>#DIV/0!</v>
      </c>
      <c r="D68" s="35" t="e">
        <f t="shared" si="7"/>
        <v>#DIV/0!</v>
      </c>
      <c r="E68" s="36" t="e">
        <f t="shared" si="8"/>
        <v>#DIV/0!</v>
      </c>
      <c r="F68" s="37" t="e">
        <f t="shared" si="9"/>
        <v>#DIV/0!</v>
      </c>
    </row>
    <row r="69" spans="2:6" x14ac:dyDescent="0.25">
      <c r="B69" s="38">
        <f t="shared" si="5"/>
        <v>0</v>
      </c>
      <c r="C69" s="35" t="e">
        <f t="shared" si="6"/>
        <v>#DIV/0!</v>
      </c>
      <c r="D69" s="39" t="e">
        <f t="shared" si="7"/>
        <v>#DIV/0!</v>
      </c>
      <c r="E69" s="40" t="e">
        <f t="shared" si="8"/>
        <v>#DIV/0!</v>
      </c>
      <c r="F69" s="41" t="e">
        <f t="shared" si="9"/>
        <v>#DIV/0!</v>
      </c>
    </row>
  </sheetData>
  <mergeCells count="8">
    <mergeCell ref="E10:I10"/>
    <mergeCell ref="E9:I9"/>
    <mergeCell ref="E16:I16"/>
    <mergeCell ref="E15:I15"/>
    <mergeCell ref="E14:I14"/>
    <mergeCell ref="E13:I13"/>
    <mergeCell ref="E12:I12"/>
    <mergeCell ref="E11:I11"/>
  </mergeCells>
  <pageMargins left="0.7" right="0.7" top="0.75" bottom="0.75" header="0.3" footer="0.3"/>
  <pageSetup paperSize="9" orientation="portrait" horizontalDpi="300" verticalDpi="300" r:id="rId1"/>
  <drawing r:id="rId2"/>
  <tableParts count="4"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70" zoomScaleNormal="70" workbookViewId="0">
      <selection activeCell="O26" sqref="O25:O26"/>
    </sheetView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E24"/>
  <sheetViews>
    <sheetView zoomScale="70" zoomScaleNormal="70" workbookViewId="0">
      <selection activeCell="S12" sqref="S12"/>
    </sheetView>
  </sheetViews>
  <sheetFormatPr defaultRowHeight="15" x14ac:dyDescent="0.25"/>
  <cols>
    <col min="1" max="1" width="16.28515625" customWidth="1"/>
    <col min="2" max="5" width="11.7109375" customWidth="1"/>
  </cols>
  <sheetData>
    <row r="3" spans="1:5" x14ac:dyDescent="0.25">
      <c r="B3" s="3"/>
    </row>
    <row r="4" spans="1:5" ht="15.75" x14ac:dyDescent="0.25">
      <c r="A4" s="5" t="s">
        <v>13</v>
      </c>
      <c r="B4" s="1" t="str">
        <f>'Sprawność i poślizg=f(fi)'!B23</f>
        <v>50Hz</v>
      </c>
    </row>
    <row r="6" spans="1:5" x14ac:dyDescent="0.25">
      <c r="B6" s="3" t="s">
        <v>28</v>
      </c>
      <c r="C6" s="3" t="s">
        <v>29</v>
      </c>
      <c r="D6" s="4" t="s">
        <v>30</v>
      </c>
      <c r="E6" s="2" t="s">
        <v>31</v>
      </c>
    </row>
    <row r="7" spans="1:5" x14ac:dyDescent="0.25">
      <c r="B7" s="4">
        <f>'Sprawność i poślizg=f(fi)'!H26-'Sprawność i poślizg=f(fi)'!I26</f>
        <v>0</v>
      </c>
      <c r="C7" s="4">
        <f>'Sprawność i poślizg=f(fi)'!F26*2/('Sprawność i poślizg=f(fi)'!D$13*0.001)</f>
        <v>0</v>
      </c>
      <c r="D7" s="4">
        <f>'Sprawność i poślizg=f(fi)'!G26*2/('Sprawność i poślizg=f(fi)'!D$14*0.001)</f>
        <v>0</v>
      </c>
      <c r="E7" s="4">
        <f>'Sprawność i poślizg=f(fi)'!H26+'Sprawność i poślizg=f(fi)'!I26</f>
        <v>0</v>
      </c>
    </row>
    <row r="8" spans="1:5" x14ac:dyDescent="0.25">
      <c r="B8" s="4">
        <f>'Sprawność i poślizg=f(fi)'!H27-'Sprawność i poślizg=f(fi)'!I27</f>
        <v>0</v>
      </c>
      <c r="C8" s="4">
        <f>'Sprawność i poślizg=f(fi)'!F27*2/('Sprawność i poślizg=f(fi)'!D$13*0.001)</f>
        <v>0</v>
      </c>
      <c r="D8" s="4">
        <f>'Sprawność i poślizg=f(fi)'!G27*2/('Sprawność i poślizg=f(fi)'!D$14*0.001)</f>
        <v>0</v>
      </c>
      <c r="E8" s="4">
        <f>'Sprawność i poślizg=f(fi)'!H27+'Sprawność i poślizg=f(fi)'!I27</f>
        <v>0</v>
      </c>
    </row>
    <row r="9" spans="1:5" x14ac:dyDescent="0.25">
      <c r="B9" s="4">
        <f>'Sprawność i poślizg=f(fi)'!H28-'Sprawność i poślizg=f(fi)'!I28</f>
        <v>0</v>
      </c>
      <c r="C9" s="4">
        <f>'Sprawność i poślizg=f(fi)'!F28*2/('Sprawność i poślizg=f(fi)'!D$13*0.001)</f>
        <v>0</v>
      </c>
      <c r="D9" s="4">
        <f>'Sprawność i poślizg=f(fi)'!G28*2/('Sprawność i poślizg=f(fi)'!D$14*0.001)</f>
        <v>0</v>
      </c>
      <c r="E9" s="4">
        <f>'Sprawność i poślizg=f(fi)'!H28+'Sprawność i poślizg=f(fi)'!I28</f>
        <v>0</v>
      </c>
    </row>
    <row r="10" spans="1:5" x14ac:dyDescent="0.25">
      <c r="B10" s="4">
        <f>'Sprawność i poślizg=f(fi)'!H29-'Sprawność i poślizg=f(fi)'!I29</f>
        <v>0</v>
      </c>
      <c r="C10" s="4">
        <f>'Sprawność i poślizg=f(fi)'!F29*2/('Sprawność i poślizg=f(fi)'!D$13*0.001)</f>
        <v>0</v>
      </c>
      <c r="D10" s="4">
        <f>'Sprawność i poślizg=f(fi)'!G29*2/('Sprawność i poślizg=f(fi)'!D$14*0.001)</f>
        <v>0</v>
      </c>
      <c r="E10" s="4">
        <f>'Sprawność i poślizg=f(fi)'!H29+'Sprawność i poślizg=f(fi)'!I29</f>
        <v>0</v>
      </c>
    </row>
    <row r="11" spans="1:5" x14ac:dyDescent="0.25">
      <c r="B11" s="4">
        <f>'Sprawność i poślizg=f(fi)'!H30-'Sprawność i poślizg=f(fi)'!I30</f>
        <v>0</v>
      </c>
      <c r="C11" s="4">
        <f>'Sprawność i poślizg=f(fi)'!F30*2/('Sprawność i poślizg=f(fi)'!D$13*0.001)</f>
        <v>0</v>
      </c>
      <c r="D11" s="4">
        <f>'Sprawność i poślizg=f(fi)'!G30*2/('Sprawność i poślizg=f(fi)'!D$14*0.001)</f>
        <v>0</v>
      </c>
      <c r="E11" s="4">
        <f>'Sprawność i poślizg=f(fi)'!H30+'Sprawność i poślizg=f(fi)'!I30</f>
        <v>0</v>
      </c>
    </row>
    <row r="12" spans="1:5" x14ac:dyDescent="0.25">
      <c r="B12" s="4">
        <f>'Sprawność i poślizg=f(fi)'!H31-'Sprawność i poślizg=f(fi)'!I31</f>
        <v>0</v>
      </c>
      <c r="C12" s="4">
        <f>'Sprawność i poślizg=f(fi)'!F31*2/('Sprawność i poślizg=f(fi)'!D$13*0.001)</f>
        <v>0</v>
      </c>
      <c r="D12" s="4">
        <f>'Sprawność i poślizg=f(fi)'!G31*2/('Sprawność i poślizg=f(fi)'!D$14*0.001)</f>
        <v>0</v>
      </c>
      <c r="E12" s="4">
        <f>'Sprawność i poślizg=f(fi)'!H31+'Sprawność i poślizg=f(fi)'!I31</f>
        <v>0</v>
      </c>
    </row>
    <row r="13" spans="1:5" x14ac:dyDescent="0.25">
      <c r="B13" s="4">
        <f>'Sprawność i poślizg=f(fi)'!H32-'Sprawność i poślizg=f(fi)'!I32</f>
        <v>0</v>
      </c>
      <c r="C13" s="4">
        <f>'Sprawność i poślizg=f(fi)'!F32*2/('Sprawność i poślizg=f(fi)'!D$13*0.001)</f>
        <v>0</v>
      </c>
      <c r="D13" s="4">
        <f>'Sprawność i poślizg=f(fi)'!G32*2/('Sprawność i poślizg=f(fi)'!D$14*0.001)</f>
        <v>0</v>
      </c>
      <c r="E13" s="4">
        <f>'Sprawność i poślizg=f(fi)'!H32+'Sprawność i poślizg=f(fi)'!I32</f>
        <v>0</v>
      </c>
    </row>
    <row r="15" spans="1:5" ht="15.75" x14ac:dyDescent="0.25">
      <c r="A15" s="6" t="s">
        <v>13</v>
      </c>
      <c r="B15" s="1" t="str">
        <f>'Sprawność i poślizg=f(fi)'!B34</f>
        <v>60Hz</v>
      </c>
    </row>
    <row r="17" spans="2:5" x14ac:dyDescent="0.25">
      <c r="B17" s="3" t="s">
        <v>28</v>
      </c>
      <c r="C17" s="3" t="s">
        <v>29</v>
      </c>
      <c r="D17" s="4" t="s">
        <v>30</v>
      </c>
      <c r="E17" s="2" t="s">
        <v>31</v>
      </c>
    </row>
    <row r="18" spans="2:5" x14ac:dyDescent="0.25">
      <c r="B18" s="4">
        <f>'Sprawność i poślizg=f(fi)'!H37-'Sprawność i poślizg=f(fi)'!I37</f>
        <v>0</v>
      </c>
      <c r="C18" s="4">
        <f>'Sprawność i poślizg=f(fi)'!F37*2/('Sprawność i poślizg=f(fi)'!D$13*0.001)</f>
        <v>0</v>
      </c>
      <c r="D18" s="4">
        <f>'Sprawność i poślizg=f(fi)'!G37*2/('Sprawność i poślizg=f(fi)'!D$14*0.001)</f>
        <v>0</v>
      </c>
      <c r="E18" s="4">
        <f>'Sprawność i poślizg=f(fi)'!H37+'Sprawność i poślizg=f(fi)'!I37</f>
        <v>0</v>
      </c>
    </row>
    <row r="19" spans="2:5" x14ac:dyDescent="0.25">
      <c r="B19" s="4">
        <f>'Sprawność i poślizg=f(fi)'!H38-'Sprawność i poślizg=f(fi)'!I38</f>
        <v>0</v>
      </c>
      <c r="C19" s="4">
        <f>'Sprawność i poślizg=f(fi)'!F38*2/('Sprawność i poślizg=f(fi)'!D$13*0.001)</f>
        <v>0</v>
      </c>
      <c r="D19" s="4">
        <f>'Sprawność i poślizg=f(fi)'!G38*2/('Sprawność i poślizg=f(fi)'!D$14*0.001)</f>
        <v>0</v>
      </c>
      <c r="E19" s="4">
        <f>'Sprawność i poślizg=f(fi)'!H38+'Sprawność i poślizg=f(fi)'!I38</f>
        <v>0</v>
      </c>
    </row>
    <row r="20" spans="2:5" x14ac:dyDescent="0.25">
      <c r="B20" s="4">
        <f>'Sprawność i poślizg=f(fi)'!H39-'Sprawność i poślizg=f(fi)'!I39</f>
        <v>0</v>
      </c>
      <c r="C20" s="4">
        <f>'Sprawność i poślizg=f(fi)'!F39*2/('Sprawność i poślizg=f(fi)'!D$13*0.001)</f>
        <v>0</v>
      </c>
      <c r="D20" s="4">
        <f>'Sprawność i poślizg=f(fi)'!G39*2/('Sprawność i poślizg=f(fi)'!D$14*0.001)</f>
        <v>0</v>
      </c>
      <c r="E20" s="4">
        <f>'Sprawność i poślizg=f(fi)'!H39+'Sprawność i poślizg=f(fi)'!I39</f>
        <v>0</v>
      </c>
    </row>
    <row r="21" spans="2:5" x14ac:dyDescent="0.25">
      <c r="B21" s="4">
        <f>'Sprawność i poślizg=f(fi)'!H40-'Sprawność i poślizg=f(fi)'!I40</f>
        <v>0</v>
      </c>
      <c r="C21" s="4">
        <f>'Sprawność i poślizg=f(fi)'!F40*2/('Sprawność i poślizg=f(fi)'!D$13*0.001)</f>
        <v>0</v>
      </c>
      <c r="D21" s="4">
        <f>'Sprawność i poślizg=f(fi)'!G40*2/('Sprawność i poślizg=f(fi)'!D$14*0.001)</f>
        <v>0</v>
      </c>
      <c r="E21" s="4">
        <f>'Sprawność i poślizg=f(fi)'!H40+'Sprawność i poślizg=f(fi)'!I40</f>
        <v>0</v>
      </c>
    </row>
    <row r="22" spans="2:5" x14ac:dyDescent="0.25">
      <c r="B22" s="4">
        <f>'Sprawność i poślizg=f(fi)'!H41-'Sprawność i poślizg=f(fi)'!I41</f>
        <v>0</v>
      </c>
      <c r="C22" s="4">
        <f>'Sprawność i poślizg=f(fi)'!F41*2/('Sprawność i poślizg=f(fi)'!D$13*0.001)</f>
        <v>0</v>
      </c>
      <c r="D22" s="4">
        <f>'Sprawność i poślizg=f(fi)'!G41*2/('Sprawność i poślizg=f(fi)'!D$14*0.001)</f>
        <v>0</v>
      </c>
      <c r="E22" s="4">
        <f>'Sprawność i poślizg=f(fi)'!H41+'Sprawność i poślizg=f(fi)'!I41</f>
        <v>0</v>
      </c>
    </row>
    <row r="23" spans="2:5" x14ac:dyDescent="0.25">
      <c r="B23" s="4">
        <f>'Sprawność i poślizg=f(fi)'!H42-'Sprawność i poślizg=f(fi)'!I42</f>
        <v>0</v>
      </c>
      <c r="C23" s="4">
        <f>'Sprawność i poślizg=f(fi)'!F42*2/('Sprawność i poślizg=f(fi)'!D$13*0.001)</f>
        <v>0</v>
      </c>
      <c r="D23" s="4">
        <f>'Sprawność i poślizg=f(fi)'!G42*2/('Sprawność i poślizg=f(fi)'!D$14*0.001)</f>
        <v>0</v>
      </c>
      <c r="E23" s="4">
        <f>'Sprawność i poślizg=f(fi)'!H42+'Sprawność i poślizg=f(fi)'!I42</f>
        <v>0</v>
      </c>
    </row>
    <row r="24" spans="2:5" x14ac:dyDescent="0.25">
      <c r="B24" s="4">
        <f>'Sprawność i poślizg=f(fi)'!H43-'Sprawność i poślizg=f(fi)'!I43</f>
        <v>0</v>
      </c>
      <c r="C24" s="4">
        <f>'Sprawność i poślizg=f(fi)'!F43*2/('Sprawność i poślizg=f(fi)'!D$13*0.001)</f>
        <v>0</v>
      </c>
      <c r="D24" s="4">
        <f>'Sprawność i poślizg=f(fi)'!G43*2/('Sprawność i poślizg=f(fi)'!D$14*0.001)</f>
        <v>0</v>
      </c>
      <c r="E24" s="4">
        <f>'Sprawność i poślizg=f(fi)'!H43+'Sprawność i poślizg=f(fi)'!I43</f>
        <v>0</v>
      </c>
    </row>
  </sheetData>
  <pageMargins left="0.7" right="0.7" top="0.75" bottom="0.75" header="0.3" footer="0.3"/>
  <pageSetup paperSize="0" orientation="portrait" horizontalDpi="0" verticalDpi="0" copies="0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E34"/>
  <sheetViews>
    <sheetView topLeftCell="B2" zoomScale="85" zoomScaleNormal="85" workbookViewId="0">
      <selection activeCell="P16" sqref="P16"/>
    </sheetView>
  </sheetViews>
  <sheetFormatPr defaultRowHeight="15" x14ac:dyDescent="0.25"/>
  <cols>
    <col min="1" max="1" width="16.28515625" customWidth="1"/>
    <col min="2" max="5" width="11.7109375" customWidth="1"/>
  </cols>
  <sheetData>
    <row r="2" spans="1:5" x14ac:dyDescent="0.25">
      <c r="A2" s="7"/>
      <c r="B2" s="7"/>
      <c r="C2" s="7"/>
      <c r="D2" s="7"/>
      <c r="E2" s="7"/>
    </row>
    <row r="3" spans="1:5" ht="15.75" x14ac:dyDescent="0.25">
      <c r="A3" s="8"/>
      <c r="B3" s="9"/>
      <c r="C3" s="7"/>
      <c r="D3" s="7"/>
      <c r="E3" s="7"/>
    </row>
    <row r="4" spans="1:5" x14ac:dyDescent="0.25">
      <c r="A4" s="7"/>
      <c r="B4" s="7"/>
      <c r="C4" s="7"/>
      <c r="D4" s="7"/>
      <c r="E4" s="7"/>
    </row>
    <row r="5" spans="1:5" x14ac:dyDescent="0.25">
      <c r="A5" s="7"/>
      <c r="B5" s="10"/>
      <c r="C5" s="10"/>
      <c r="D5" s="11"/>
      <c r="E5" s="12"/>
    </row>
    <row r="6" spans="1:5" x14ac:dyDescent="0.25">
      <c r="A6" s="7"/>
      <c r="B6" s="11"/>
      <c r="C6" s="11"/>
      <c r="D6" s="11"/>
      <c r="E6" s="11"/>
    </row>
    <row r="7" spans="1:5" x14ac:dyDescent="0.25">
      <c r="A7" s="7"/>
      <c r="B7" s="11"/>
      <c r="C7" s="11"/>
      <c r="D7" s="11"/>
      <c r="E7" s="11"/>
    </row>
    <row r="8" spans="1:5" x14ac:dyDescent="0.25">
      <c r="A8" s="7"/>
      <c r="B8" s="11"/>
      <c r="C8" s="11"/>
      <c r="D8" s="11"/>
      <c r="E8" s="11"/>
    </row>
    <row r="9" spans="1:5" x14ac:dyDescent="0.25">
      <c r="A9" s="7"/>
      <c r="B9" s="11"/>
      <c r="C9" s="11"/>
      <c r="D9" s="11"/>
      <c r="E9" s="11"/>
    </row>
    <row r="10" spans="1:5" x14ac:dyDescent="0.25">
      <c r="A10" s="7"/>
      <c r="B10" s="11"/>
      <c r="C10" s="11"/>
      <c r="D10" s="11"/>
      <c r="E10" s="11"/>
    </row>
    <row r="11" spans="1:5" x14ac:dyDescent="0.25">
      <c r="A11" s="7"/>
      <c r="B11" s="11"/>
      <c r="C11" s="11"/>
      <c r="D11" s="11"/>
      <c r="E11" s="11"/>
    </row>
    <row r="12" spans="1:5" x14ac:dyDescent="0.25">
      <c r="A12" s="7"/>
      <c r="B12" s="11"/>
      <c r="C12" s="11"/>
      <c r="D12" s="11"/>
      <c r="E12" s="11"/>
    </row>
    <row r="13" spans="1:5" x14ac:dyDescent="0.25">
      <c r="A13" s="7"/>
      <c r="B13" s="10"/>
      <c r="C13" s="7"/>
      <c r="D13" s="7"/>
      <c r="E13" s="7"/>
    </row>
    <row r="14" spans="1:5" ht="15.75" x14ac:dyDescent="0.25">
      <c r="A14" s="8"/>
      <c r="B14" s="9"/>
      <c r="C14" s="7"/>
      <c r="D14" s="7"/>
      <c r="E14" s="7"/>
    </row>
    <row r="15" spans="1:5" x14ac:dyDescent="0.25">
      <c r="A15" s="7"/>
      <c r="B15" s="7"/>
      <c r="C15" s="7"/>
      <c r="D15" s="7"/>
      <c r="E15" s="7"/>
    </row>
    <row r="16" spans="1:5" x14ac:dyDescent="0.25">
      <c r="A16" s="7"/>
      <c r="B16" s="10"/>
      <c r="C16" s="10"/>
      <c r="D16" s="11"/>
      <c r="E16" s="12"/>
    </row>
    <row r="17" spans="1:5" x14ac:dyDescent="0.25">
      <c r="A17" s="7"/>
      <c r="B17" s="11"/>
      <c r="C17" s="11"/>
      <c r="D17" s="11"/>
      <c r="E17" s="11"/>
    </row>
    <row r="18" spans="1:5" x14ac:dyDescent="0.25">
      <c r="A18" s="7"/>
      <c r="B18" s="11"/>
      <c r="C18" s="11"/>
      <c r="D18" s="11"/>
      <c r="E18" s="11"/>
    </row>
    <row r="19" spans="1:5" x14ac:dyDescent="0.25">
      <c r="A19" s="7"/>
      <c r="B19" s="11"/>
      <c r="C19" s="11"/>
      <c r="D19" s="11"/>
      <c r="E19" s="11"/>
    </row>
    <row r="20" spans="1:5" x14ac:dyDescent="0.25">
      <c r="A20" s="7"/>
      <c r="B20" s="11"/>
      <c r="C20" s="11"/>
      <c r="D20" s="11"/>
      <c r="E20" s="11"/>
    </row>
    <row r="21" spans="1:5" x14ac:dyDescent="0.25">
      <c r="A21" s="7"/>
      <c r="B21" s="11"/>
      <c r="C21" s="11"/>
      <c r="D21" s="11"/>
      <c r="E21" s="11"/>
    </row>
    <row r="22" spans="1:5" x14ac:dyDescent="0.25">
      <c r="A22" s="7"/>
      <c r="B22" s="11"/>
      <c r="C22" s="11"/>
      <c r="D22" s="11"/>
      <c r="E22" s="11"/>
    </row>
    <row r="23" spans="1:5" x14ac:dyDescent="0.25">
      <c r="A23" s="7"/>
      <c r="B23" s="11"/>
      <c r="C23" s="11"/>
      <c r="D23" s="11"/>
      <c r="E23" s="11"/>
    </row>
    <row r="24" spans="1:5" x14ac:dyDescent="0.25">
      <c r="A24" s="7"/>
      <c r="B24" s="7"/>
      <c r="C24" s="7"/>
      <c r="D24" s="7"/>
      <c r="E24" s="7"/>
    </row>
    <row r="25" spans="1:5" ht="15.75" x14ac:dyDescent="0.25">
      <c r="A25" s="8"/>
      <c r="B25" s="9"/>
      <c r="C25" s="7"/>
      <c r="D25" s="7"/>
      <c r="E25" s="7"/>
    </row>
    <row r="26" spans="1:5" x14ac:dyDescent="0.25">
      <c r="A26" s="7"/>
      <c r="B26" s="7"/>
      <c r="C26" s="7"/>
      <c r="D26" s="7"/>
      <c r="E26" s="7"/>
    </row>
    <row r="27" spans="1:5" x14ac:dyDescent="0.25">
      <c r="A27" s="7"/>
      <c r="B27" s="10"/>
      <c r="C27" s="10"/>
      <c r="D27" s="11"/>
      <c r="E27" s="12"/>
    </row>
    <row r="28" spans="1:5" x14ac:dyDescent="0.25">
      <c r="A28" s="7"/>
      <c r="B28" s="11"/>
      <c r="C28" s="11"/>
      <c r="D28" s="11"/>
      <c r="E28" s="11"/>
    </row>
    <row r="29" spans="1:5" x14ac:dyDescent="0.25">
      <c r="B29" s="4"/>
      <c r="C29" s="4"/>
      <c r="D29" s="4"/>
      <c r="E29" s="4"/>
    </row>
    <row r="30" spans="1:5" x14ac:dyDescent="0.25">
      <c r="B30" s="4"/>
      <c r="C30" s="4"/>
      <c r="D30" s="4"/>
      <c r="E30" s="4"/>
    </row>
    <row r="31" spans="1:5" x14ac:dyDescent="0.25">
      <c r="B31" s="4"/>
      <c r="C31" s="4"/>
      <c r="D31" s="4"/>
      <c r="E31" s="4"/>
    </row>
    <row r="32" spans="1:5" x14ac:dyDescent="0.25">
      <c r="B32" s="4"/>
      <c r="C32" s="4"/>
      <c r="D32" s="4"/>
      <c r="E32" s="4"/>
    </row>
    <row r="33" spans="2:5" x14ac:dyDescent="0.25">
      <c r="B33" s="4"/>
      <c r="C33" s="4"/>
      <c r="D33" s="4"/>
      <c r="E33" s="4"/>
    </row>
    <row r="34" spans="2:5" x14ac:dyDescent="0.25">
      <c r="B34" s="4"/>
      <c r="C34" s="4"/>
      <c r="D34" s="4"/>
      <c r="E34" s="4"/>
    </row>
  </sheetData>
  <pageMargins left="0.7" right="0.7" top="0.75" bottom="0.75" header="0.3" footer="0.3"/>
  <pageSetup paperSize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Sprawność i poślizg=f(fi)</vt:lpstr>
      <vt:lpstr>Sprawność i poślizg=f(Mo)</vt:lpstr>
      <vt:lpstr>Siły=f(fi)</vt:lpstr>
      <vt:lpstr>Siły=f(Mo)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2022-05-16T16:13:21Z</dcterms:modified>
</cp:coreProperties>
</file>