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UNIVERSITIES\COURSES\NEGOCJACJE\"/>
    </mc:Choice>
  </mc:AlternateContent>
  <bookViews>
    <workbookView xWindow="0" yWindow="0" windowWidth="28800" windowHeight="12585"/>
  </bookViews>
  <sheets>
    <sheet name="ZADANI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E43" i="2"/>
  <c r="I43" i="2" s="1"/>
  <c r="A43" i="2"/>
  <c r="A41" i="2"/>
  <c r="A39" i="2"/>
  <c r="A37" i="2"/>
  <c r="A35" i="2"/>
  <c r="A33" i="2"/>
  <c r="A31" i="2"/>
  <c r="A29" i="2"/>
  <c r="A27" i="2"/>
  <c r="A25" i="2"/>
  <c r="I61" i="2"/>
  <c r="I58" i="2"/>
  <c r="I48" i="2"/>
  <c r="I49" i="2"/>
  <c r="I50" i="2"/>
  <c r="I51" i="2"/>
  <c r="I52" i="2"/>
  <c r="I53" i="2"/>
  <c r="I54" i="2"/>
  <c r="I55" i="2"/>
  <c r="I56" i="2"/>
  <c r="I57" i="2"/>
  <c r="I47" i="2"/>
  <c r="E25" i="2"/>
  <c r="I25" i="2" s="1"/>
  <c r="H24" i="2"/>
  <c r="I24" i="2" s="1"/>
  <c r="I21" i="2"/>
  <c r="I3" i="2"/>
  <c r="A62" i="2" s="1"/>
  <c r="H62" i="2" s="1"/>
  <c r="I10" i="2"/>
  <c r="I11" i="2"/>
  <c r="I12" i="2"/>
  <c r="I13" i="2"/>
  <c r="I14" i="2"/>
  <c r="I15" i="2"/>
  <c r="I16" i="2"/>
  <c r="I17" i="2"/>
  <c r="I9" i="2"/>
  <c r="D45" i="2"/>
  <c r="C45" i="2"/>
  <c r="H45" i="2" s="1"/>
  <c r="I45" i="2" s="1"/>
  <c r="H42" i="2"/>
  <c r="I42" i="2" s="1"/>
  <c r="G42" i="2"/>
  <c r="E41" i="2"/>
  <c r="I41" i="2" s="1"/>
  <c r="H40" i="2"/>
  <c r="I40" i="2" s="1"/>
  <c r="G40" i="2"/>
  <c r="E39" i="2"/>
  <c r="I39" i="2" s="1"/>
  <c r="H38" i="2"/>
  <c r="I38" i="2" s="1"/>
  <c r="G38" i="2"/>
  <c r="E37" i="2"/>
  <c r="I37" i="2" s="1"/>
  <c r="H36" i="2"/>
  <c r="I36" i="2" s="1"/>
  <c r="G36" i="2"/>
  <c r="E35" i="2"/>
  <c r="I35" i="2" s="1"/>
  <c r="H34" i="2"/>
  <c r="I34" i="2" s="1"/>
  <c r="G34" i="2"/>
  <c r="E33" i="2"/>
  <c r="I33" i="2" s="1"/>
  <c r="H32" i="2"/>
  <c r="I32" i="2" s="1"/>
  <c r="G32" i="2"/>
  <c r="E31" i="2"/>
  <c r="I31" i="2" s="1"/>
  <c r="H30" i="2"/>
  <c r="I30" i="2" s="1"/>
  <c r="G30" i="2"/>
  <c r="E29" i="2"/>
  <c r="I29" i="2" s="1"/>
  <c r="H28" i="2"/>
  <c r="I28" i="2" s="1"/>
  <c r="G28" i="2"/>
  <c r="E27" i="2"/>
  <c r="I27" i="2" s="1"/>
  <c r="H26" i="2"/>
  <c r="I26" i="2" s="1"/>
  <c r="G26" i="2"/>
  <c r="G24" i="2"/>
  <c r="G45" i="2" l="1"/>
</calcChain>
</file>

<file path=xl/sharedStrings.xml><?xml version="1.0" encoding="utf-8"?>
<sst xmlns="http://schemas.openxmlformats.org/spreadsheetml/2006/main" count="104" uniqueCount="92">
  <si>
    <t>ZADANIE ZALICZENIOWE</t>
  </si>
  <si>
    <t>Imię:</t>
  </si>
  <si>
    <t>Nazwisko:</t>
  </si>
  <si>
    <t>Opisz własnymi słowami swój charakter (jak siebie postrzegasz), niekoniecznie stosując nomenklaturę (typologię) z wykładu.</t>
  </si>
  <si>
    <t>OKREŚL INTENSYWNOŚĆ POSZCZEGÓLNYCH TYPÓW CHARAKTERU ORAZ UZASADNIJ PODANE INTENSYWNOŚCI</t>
  </si>
  <si>
    <t>SKRÓT</t>
  </si>
  <si>
    <t>NAZWA TYPU</t>
  </si>
  <si>
    <t>OKREŚL W PROCENTACH OD 0-100%</t>
  </si>
  <si>
    <t>SUMA KONTROLNA</t>
  </si>
  <si>
    <t>UZASADNIJ PODANE INTENSYWNOŚCI DLA POSZCZEGÓLNYCH TYPÓW odnosząc się do tego, co lubisz lub nie lubisz, co sprawia ci przyjemność, a co cię irytuje…</t>
  </si>
  <si>
    <t>Dominujący</t>
  </si>
  <si>
    <t>DOM</t>
  </si>
  <si>
    <t>DOS</t>
  </si>
  <si>
    <t>Dostosowujący</t>
  </si>
  <si>
    <t>Maksymalista</t>
  </si>
  <si>
    <t>MAK</t>
  </si>
  <si>
    <t>MIN</t>
  </si>
  <si>
    <t>Minimalista</t>
  </si>
  <si>
    <t>Inspirujący</t>
  </si>
  <si>
    <t>INS</t>
  </si>
  <si>
    <t>SYS</t>
  </si>
  <si>
    <t>Systematyczny</t>
  </si>
  <si>
    <t>Odkrywczy</t>
  </si>
  <si>
    <t>ODK</t>
  </si>
  <si>
    <t>KON</t>
  </si>
  <si>
    <t>Konserwatywny</t>
  </si>
  <si>
    <t>Weryfikujący</t>
  </si>
  <si>
    <t>WER</t>
  </si>
  <si>
    <t>POM</t>
  </si>
  <si>
    <t>Pomijający</t>
  </si>
  <si>
    <t>Wyostrzający</t>
  </si>
  <si>
    <t>OST</t>
  </si>
  <si>
    <t>HAR</t>
  </si>
  <si>
    <t>Harmonijny</t>
  </si>
  <si>
    <t>Empatyczny</t>
  </si>
  <si>
    <t>EMP</t>
  </si>
  <si>
    <t>RZE</t>
  </si>
  <si>
    <t>Rzeczowy</t>
  </si>
  <si>
    <t>Odważny</t>
  </si>
  <si>
    <t>ODW</t>
  </si>
  <si>
    <t>ASE</t>
  </si>
  <si>
    <t>Asekuracyjny</t>
  </si>
  <si>
    <t>Hojny</t>
  </si>
  <si>
    <t>HOJ</t>
  </si>
  <si>
    <t>OSZ</t>
  </si>
  <si>
    <t>Oszczędny</t>
  </si>
  <si>
    <t>Faworyzujący</t>
  </si>
  <si>
    <t>FAW</t>
  </si>
  <si>
    <t>RÓW</t>
  </si>
  <si>
    <t>Równoważący</t>
  </si>
  <si>
    <t>OBLICZONO W PROCENTACH OD 0-100%</t>
  </si>
  <si>
    <t>Ekstrawertyk</t>
  </si>
  <si>
    <t>EXTRA</t>
  </si>
  <si>
    <t>INTRO</t>
  </si>
  <si>
    <t>Introwertyk</t>
  </si>
  <si>
    <t>ZADANIE ZALICZENIOWE - NEGOCJACJE</t>
  </si>
  <si>
    <t>Których tematów zabrakło ci lub były twoim zdaniem zbyt wąsko potraktowane?</t>
  </si>
  <si>
    <t>O jakie elementy warto byłoby wzbogacić ten wykład, żeby był jeszcze lepszy i ciekawszy?</t>
  </si>
  <si>
    <t>OCEŃ SAMEGO SIEBIE I SWOJE POSTĘPY W NEGOCJAJACH</t>
  </si>
  <si>
    <t>Szanowne Panie z góry przepraszam za stosowanie form męskoosobowych we wszystkich pytaniach.</t>
  </si>
  <si>
    <t>Czy przychodziłeś na wykłady z przyjemnością czy z innych powodów?</t>
  </si>
  <si>
    <t>Czy chciałbyś wykładowcy przekazać jakieś swoje spostrzeżenie lub osobistą refleksję?</t>
  </si>
  <si>
    <t>Czy udział w tym przedmiocie zachęcił cię do dalszego poszerzania wiedzy w tym zakresie? Z jakich źródeł?</t>
  </si>
  <si>
    <t>UDZIEL ODPOWIEDZI NA PONIŻSZE PYTANIA I PODZIEL SIĘ SWOIMI DOŚWIADCZENIAMI I SPOSTRZEŻENIAMI:</t>
  </si>
  <si>
    <t>Określ cechy dobrego negocjatora?</t>
  </si>
  <si>
    <t>Proszę o udzielanie odpowiedzi tylko w białych polach. Proszę też nie dodawać wierszy ani kolumn i nie zmieniać niczego w układzie dokumentu poza poszerzaniem wierszy.</t>
  </si>
  <si>
    <t>Jak skutecznie motywować innych, żeby chcieli z nami współpracować?</t>
  </si>
  <si>
    <t>Wymień na co wszystko powinien zwracać uwagę negocjator i dlaczego?</t>
  </si>
  <si>
    <t>Opisz wybraną sytuację negocjacyjną ze swojego życia, w której z sukcesem zastosowałeś zdobytą wiedzę na tym wykładzie?</t>
  </si>
  <si>
    <t>Opisz jakąś trudną sytuację ze swojego życia, z której Ci się udało wybrnąć dzięki posiadanym umiejętnościom negocjacyjnym?</t>
  </si>
  <si>
    <t>TWOJA OPINIA JEST DLA MNIE WAŻNA - OKREŚL SWOJE ZADOWOLENIE</t>
  </si>
  <si>
    <t>PODSTAWY  NEGOCJACJI</t>
  </si>
  <si>
    <t>Pracochłonność</t>
  </si>
  <si>
    <t>Imię i nazwisko studenta</t>
  </si>
  <si>
    <t>Wskaźnik pracochłonności ogółem</t>
  </si>
  <si>
    <t>Jak i w jakim zakresie powinien przygotować się negocjator do negocjacji?</t>
  </si>
  <si>
    <t>Co to jest perswazja oraz jak i kiedy ją stosować?</t>
  </si>
  <si>
    <t>Jak się zachować wobec ludzi, stosujących presję, przemoc lub inne destruktywne formy zachowania się?</t>
  </si>
  <si>
    <t>Proszę o nadsyłanie odpowiedzi możliwie do 27.01.2017 lub umówienie się na zaliczenie ustne w trakcie ostatnich zajęć 17.01. lub 01.02., 06.02.</t>
  </si>
  <si>
    <t>OCENA KOŃCOWA</t>
  </si>
  <si>
    <t>Odpowiedzi w tej części są nieobowiązkowe, lecz cenne z punktu widzenia kontynuowania oferty tego przedmiotu przez wykładowcę w kolejnych latach oraz wpłyną na ciągłe poprawianie jakości prowadzonych zajęć i zadowolenie studentów, a poświęcony czas na udzielenie odpowiedzi zostanie doceniony.</t>
  </si>
  <si>
    <t>Wyznaczona będzie na podstawie pracochłonności i wartości merytorycznej odpowiedzi.</t>
  </si>
  <si>
    <t>Które z poruszanych tematów lub elementów wykładu były dla ciebie najbardziej poruszające i ciekawe?</t>
  </si>
  <si>
    <t>Czy sposób jego prowadzenia wykładów przez wykładowcę był odpowiedni, miły, ciekawy, poruszający?</t>
  </si>
  <si>
    <t>Jak wykryć kłamstwo, oszustwo, blef czy manipulację oraz jak się chronić przed nimi?</t>
  </si>
  <si>
    <t>Wymień, co wartościowego wyniosłeś z tego wykładu dla swojego życia?</t>
  </si>
  <si>
    <t>Biorąc pod uwagę swoje postępy w negocjacjach, pracowitość i zdobytą wiedzę, jaką ocenę wystawiłbyś sobie z tego przedmiotu?</t>
  </si>
  <si>
    <t>Uzasadnij swoją ocenę samego siebie:</t>
  </si>
  <si>
    <t>Jak tworzyć strategię negocjacyjną? Co wziąć pod uwagę?</t>
  </si>
  <si>
    <t>Na jakie cechy niewerbalne zacząłeś zwracać uwagę pod wpływem tego wykładu i z jakim efektem w twoim życiu?</t>
  </si>
  <si>
    <t>Czy uważasz, że taki przedmiot jest potrzebny na studiach i dlaczego tak uważasz?</t>
  </si>
  <si>
    <t>Czy dowiedziałeś się czegoś ciekawego lub przydatnego dla siebie? Czy wzbogacił twoją wiedzę lub ci coś uświadomił?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</si>
</sst>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18"/>
      <color theme="1"/>
      <name val="Czcionka tekstu podstawowego"/>
      <charset val="238"/>
    </font>
    <font>
      <sz val="11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b/>
      <sz val="2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24"/>
      <color theme="10"/>
      <name val="Calibri"/>
      <family val="2"/>
      <charset val="238"/>
      <scheme val="minor"/>
    </font>
    <font>
      <b/>
      <sz val="16"/>
      <color theme="1"/>
      <name val="Czcionka tekstu podstawowego"/>
      <charset val="238"/>
    </font>
    <font>
      <b/>
      <sz val="14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/>
    <xf numFmtId="0" fontId="3" fillId="13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/>
    </xf>
    <xf numFmtId="164" fontId="14" fillId="13" borderId="1" xfId="0" applyNumberFormat="1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/>
    </xf>
    <xf numFmtId="164" fontId="14" fillId="13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wrapText="1"/>
    </xf>
    <xf numFmtId="9" fontId="19" fillId="3" borderId="1" xfId="0" applyNumberFormat="1" applyFont="1" applyFill="1" applyBorder="1" applyAlignment="1">
      <alignment horizontal="center" vertical="center" wrapText="1"/>
    </xf>
    <xf numFmtId="9" fontId="19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left" vertical="center" wrapText="1"/>
      <protection locked="0"/>
    </xf>
    <xf numFmtId="164" fontId="1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/>
      <protection hidden="1"/>
    </xf>
    <xf numFmtId="0" fontId="3" fillId="13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C99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orzyk@agh.edu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E9" sqref="E9:H9"/>
    </sheetView>
  </sheetViews>
  <sheetFormatPr defaultRowHeight="15"/>
  <cols>
    <col min="1" max="1" width="22.5703125" customWidth="1"/>
    <col min="2" max="5" width="20.85546875" customWidth="1"/>
    <col min="6" max="6" width="22.5703125" customWidth="1"/>
    <col min="7" max="7" width="20.85546875" customWidth="1"/>
    <col min="8" max="8" width="106.5703125" customWidth="1"/>
    <col min="9" max="9" width="37.5703125" bestFit="1" customWidth="1"/>
  </cols>
  <sheetData>
    <row r="1" spans="1:9" ht="61.5">
      <c r="A1" s="26" t="s">
        <v>71</v>
      </c>
      <c r="B1" s="27"/>
      <c r="C1" s="27"/>
      <c r="D1" s="27"/>
      <c r="E1" s="27"/>
      <c r="F1" s="27"/>
      <c r="G1" s="28"/>
      <c r="H1" s="11" t="s">
        <v>79</v>
      </c>
      <c r="I1" s="15">
        <v>4</v>
      </c>
    </row>
    <row r="2" spans="1:9" ht="46.5">
      <c r="A2" s="29" t="s">
        <v>0</v>
      </c>
      <c r="B2" s="30"/>
      <c r="C2" s="30"/>
      <c r="D2" s="30"/>
      <c r="E2" s="30"/>
      <c r="F2" s="30"/>
      <c r="G2" s="31"/>
      <c r="H2" s="17" t="s">
        <v>81</v>
      </c>
      <c r="I2" s="10" t="s">
        <v>73</v>
      </c>
    </row>
    <row r="3" spans="1:9" ht="33.75">
      <c r="A3" s="12" t="s">
        <v>1</v>
      </c>
      <c r="B3" s="45"/>
      <c r="C3" s="45"/>
      <c r="D3" s="45"/>
      <c r="E3" s="45"/>
      <c r="F3" s="32" t="s">
        <v>2</v>
      </c>
      <c r="G3" s="32"/>
      <c r="H3" s="46"/>
      <c r="I3" s="9" t="str">
        <f>IF(LEN(B3)&gt;=3,IF(LEN(H3)&gt;=3,CONCATENATE(B3," ",H3),"BRAK"),"BRAK")</f>
        <v>BRAK</v>
      </c>
    </row>
    <row r="4" spans="1:9" ht="31.5">
      <c r="A4" s="24" t="s">
        <v>78</v>
      </c>
      <c r="B4" s="25"/>
      <c r="C4" s="25"/>
      <c r="D4" s="25"/>
      <c r="E4" s="25"/>
      <c r="F4" s="25"/>
      <c r="G4" s="25"/>
      <c r="H4" s="25"/>
      <c r="I4" s="25"/>
    </row>
    <row r="5" spans="1:9" ht="6.75" customHeight="1">
      <c r="A5" s="8"/>
      <c r="B5" s="8"/>
      <c r="C5" s="8"/>
      <c r="D5" s="8"/>
      <c r="E5" s="8"/>
      <c r="F5" s="8"/>
      <c r="G5" s="8"/>
      <c r="H5" s="8"/>
      <c r="I5" s="1"/>
    </row>
    <row r="6" spans="1:9" ht="46.5">
      <c r="A6" s="39" t="s">
        <v>70</v>
      </c>
      <c r="B6" s="39"/>
      <c r="C6" s="39"/>
      <c r="D6" s="39"/>
      <c r="E6" s="39"/>
      <c r="F6" s="39"/>
      <c r="G6" s="39"/>
      <c r="H6" s="39"/>
      <c r="I6" s="13" t="s">
        <v>74</v>
      </c>
    </row>
    <row r="7" spans="1:9" ht="52.5" customHeight="1">
      <c r="A7" s="40" t="s">
        <v>80</v>
      </c>
      <c r="B7" s="40"/>
      <c r="C7" s="40"/>
      <c r="D7" s="40"/>
      <c r="E7" s="40"/>
      <c r="F7" s="40"/>
      <c r="G7" s="40"/>
      <c r="H7" s="40"/>
      <c r="I7" s="14">
        <f>SUM(I9:I17,I21,I24:I43,I45,I47:I58,I61)/1000</f>
        <v>0</v>
      </c>
    </row>
    <row r="8" spans="1:9" ht="23.25">
      <c r="A8" s="38" t="s">
        <v>59</v>
      </c>
      <c r="B8" s="38"/>
      <c r="C8" s="38"/>
      <c r="D8" s="38"/>
      <c r="E8" s="38"/>
      <c r="F8" s="38"/>
      <c r="G8" s="38"/>
      <c r="H8" s="38"/>
      <c r="I8" s="50" t="s">
        <v>72</v>
      </c>
    </row>
    <row r="9" spans="1:9" ht="69.75" customHeight="1">
      <c r="A9" s="33" t="s">
        <v>90</v>
      </c>
      <c r="B9" s="33"/>
      <c r="C9" s="33"/>
      <c r="D9" s="33"/>
      <c r="E9" s="47"/>
      <c r="F9" s="47"/>
      <c r="G9" s="47"/>
      <c r="H9" s="47"/>
      <c r="I9" s="51">
        <f>LEN(TRIM(E9))</f>
        <v>0</v>
      </c>
    </row>
    <row r="10" spans="1:9" ht="69.75" customHeight="1">
      <c r="A10" s="33" t="s">
        <v>60</v>
      </c>
      <c r="B10" s="33"/>
      <c r="C10" s="33"/>
      <c r="D10" s="33"/>
      <c r="E10" s="47"/>
      <c r="F10" s="47"/>
      <c r="G10" s="47"/>
      <c r="H10" s="47"/>
      <c r="I10" s="51">
        <f t="shared" ref="I10:I17" si="0">LEN(TRIM(E10))</f>
        <v>0</v>
      </c>
    </row>
    <row r="11" spans="1:9" ht="69.75" customHeight="1">
      <c r="A11" s="33" t="s">
        <v>91</v>
      </c>
      <c r="B11" s="33"/>
      <c r="C11" s="33"/>
      <c r="D11" s="33"/>
      <c r="E11" s="47"/>
      <c r="F11" s="47"/>
      <c r="G11" s="47"/>
      <c r="H11" s="47"/>
      <c r="I11" s="51">
        <f t="shared" si="0"/>
        <v>0</v>
      </c>
    </row>
    <row r="12" spans="1:9" ht="69.75" customHeight="1">
      <c r="A12" s="33" t="s">
        <v>83</v>
      </c>
      <c r="B12" s="33"/>
      <c r="C12" s="33"/>
      <c r="D12" s="33"/>
      <c r="E12" s="47"/>
      <c r="F12" s="47"/>
      <c r="G12" s="47"/>
      <c r="H12" s="47"/>
      <c r="I12" s="51">
        <f t="shared" si="0"/>
        <v>0</v>
      </c>
    </row>
    <row r="13" spans="1:9" ht="69.75" customHeight="1">
      <c r="A13" s="33" t="s">
        <v>62</v>
      </c>
      <c r="B13" s="33"/>
      <c r="C13" s="33"/>
      <c r="D13" s="33"/>
      <c r="E13" s="47"/>
      <c r="F13" s="47"/>
      <c r="G13" s="47"/>
      <c r="H13" s="47"/>
      <c r="I13" s="51">
        <f t="shared" si="0"/>
        <v>0</v>
      </c>
    </row>
    <row r="14" spans="1:9" ht="69.75" customHeight="1">
      <c r="A14" s="33" t="s">
        <v>82</v>
      </c>
      <c r="B14" s="33"/>
      <c r="C14" s="33"/>
      <c r="D14" s="33"/>
      <c r="E14" s="47"/>
      <c r="F14" s="47"/>
      <c r="G14" s="47"/>
      <c r="H14" s="47"/>
      <c r="I14" s="51">
        <f t="shared" si="0"/>
        <v>0</v>
      </c>
    </row>
    <row r="15" spans="1:9" ht="69.75" customHeight="1">
      <c r="A15" s="33" t="s">
        <v>56</v>
      </c>
      <c r="B15" s="33"/>
      <c r="C15" s="33"/>
      <c r="D15" s="33"/>
      <c r="E15" s="47"/>
      <c r="F15" s="47"/>
      <c r="G15" s="47"/>
      <c r="H15" s="47"/>
      <c r="I15" s="51">
        <f t="shared" si="0"/>
        <v>0</v>
      </c>
    </row>
    <row r="16" spans="1:9" ht="69.75" customHeight="1">
      <c r="A16" s="33" t="s">
        <v>57</v>
      </c>
      <c r="B16" s="33"/>
      <c r="C16" s="33"/>
      <c r="D16" s="33"/>
      <c r="E16" s="47"/>
      <c r="F16" s="47"/>
      <c r="G16" s="47"/>
      <c r="H16" s="47"/>
      <c r="I16" s="51">
        <f t="shared" si="0"/>
        <v>0</v>
      </c>
    </row>
    <row r="17" spans="1:9" ht="69.75" customHeight="1">
      <c r="A17" s="33" t="s">
        <v>61</v>
      </c>
      <c r="B17" s="33"/>
      <c r="C17" s="33"/>
      <c r="D17" s="33"/>
      <c r="E17" s="47"/>
      <c r="F17" s="47"/>
      <c r="G17" s="47"/>
      <c r="H17" s="47"/>
      <c r="I17" s="51">
        <f t="shared" si="0"/>
        <v>0</v>
      </c>
    </row>
    <row r="18" spans="1:9" ht="46.5">
      <c r="A18" s="39" t="s">
        <v>55</v>
      </c>
      <c r="B18" s="39"/>
      <c r="C18" s="39"/>
      <c r="D18" s="39"/>
      <c r="E18" s="39"/>
      <c r="F18" s="39"/>
      <c r="G18" s="39"/>
      <c r="H18" s="39"/>
      <c r="I18" s="52"/>
    </row>
    <row r="19" spans="1:9" ht="23.25">
      <c r="A19" s="38" t="s">
        <v>65</v>
      </c>
      <c r="B19" s="38"/>
      <c r="C19" s="38"/>
      <c r="D19" s="38"/>
      <c r="E19" s="38"/>
      <c r="F19" s="38"/>
      <c r="G19" s="38"/>
      <c r="H19" s="38"/>
      <c r="I19" s="52"/>
    </row>
    <row r="20" spans="1:9" ht="23.25">
      <c r="A20" s="43" t="s">
        <v>3</v>
      </c>
      <c r="B20" s="43"/>
      <c r="C20" s="43"/>
      <c r="D20" s="43"/>
      <c r="E20" s="43"/>
      <c r="F20" s="43"/>
      <c r="G20" s="43"/>
      <c r="H20" s="43"/>
      <c r="I20" s="50" t="s">
        <v>72</v>
      </c>
    </row>
    <row r="21" spans="1:9" ht="278.25" customHeight="1">
      <c r="A21" s="44"/>
      <c r="B21" s="44"/>
      <c r="C21" s="44"/>
      <c r="D21" s="44"/>
      <c r="E21" s="44"/>
      <c r="F21" s="44"/>
      <c r="G21" s="44"/>
      <c r="H21" s="44"/>
      <c r="I21" s="51">
        <f>LEN(TRIM(E21))</f>
        <v>0</v>
      </c>
    </row>
    <row r="22" spans="1:9" ht="23.25">
      <c r="A22" s="37" t="s">
        <v>4</v>
      </c>
      <c r="B22" s="37"/>
      <c r="C22" s="37"/>
      <c r="D22" s="37"/>
      <c r="E22" s="37"/>
      <c r="F22" s="37"/>
      <c r="G22" s="37"/>
      <c r="H22" s="37"/>
      <c r="I22" s="52"/>
    </row>
    <row r="23" spans="1:9" ht="45">
      <c r="A23" s="2" t="s">
        <v>5</v>
      </c>
      <c r="B23" s="3" t="s">
        <v>6</v>
      </c>
      <c r="C23" s="3" t="s">
        <v>7</v>
      </c>
      <c r="D23" s="3" t="s">
        <v>7</v>
      </c>
      <c r="E23" s="2" t="s">
        <v>5</v>
      </c>
      <c r="F23" s="3" t="s">
        <v>6</v>
      </c>
      <c r="G23" s="4" t="s">
        <v>8</v>
      </c>
      <c r="H23" s="5" t="s">
        <v>9</v>
      </c>
      <c r="I23" s="50" t="s">
        <v>72</v>
      </c>
    </row>
    <row r="24" spans="1:9" ht="92.25" customHeight="1">
      <c r="A24" s="18" t="s">
        <v>10</v>
      </c>
      <c r="B24" s="18" t="s">
        <v>11</v>
      </c>
      <c r="C24" s="20"/>
      <c r="D24" s="20"/>
      <c r="E24" s="18" t="s">
        <v>12</v>
      </c>
      <c r="F24" s="18" t="s">
        <v>13</v>
      </c>
      <c r="G24" s="6" t="str">
        <f>IF(C24=0,"Nie podałeś/aś instensywności dla obu typów",IF(D24=0,"Nie podałeś/aś instensywności dla obu typów",IF(C24+D24 &gt; 1.2,"Zastanów się, czy nie podałeś/aś zbyt wysokich intesywności typów?",IF(C24+D24 &lt; 0.8,"Zastanów się, czy nie podałeś/aś zbyt niskich intesywności typów?",C24+D24))))</f>
        <v>Nie podałeś/aś instensywności dla obu typów</v>
      </c>
      <c r="H24" s="7" t="str">
        <f>IF(C24*D24&lt;&gt;0,"Uzasadnij TUTAJ swoją odpowiedź dotyczącą podanych intensywności swojego charakteru wg typologii/systematyki określonej na wykładzie.","")</f>
        <v/>
      </c>
      <c r="I24" s="51">
        <f>IF(IFERROR(SEARCH("Uzasadnij TUTAJ swoją",H24),0) &gt; 0,0,0)</f>
        <v>0</v>
      </c>
    </row>
    <row r="25" spans="1:9" ht="92.25" customHeight="1">
      <c r="A25" s="41" t="str">
        <f>CONCATENATE("Wymień, na jakie zagrożenia (np. manipulacje) jesteś narażony/a posiadając charakter: ",IF(C24&gt;1.3*D24,A24,IF(1.3*C24&lt;D24,F24,CONCATENATE(A24," i ",F24))), ". Na jakie zachowania warto zwracać uwagę, żeby nie stać się ofiarą manipulacji?")</f>
        <v>Wymień, na jakie zagrożenia (np. manipulacje) jesteś narażony/a posiadając charakter: Dominujący i Dostosowujący. Na jakie zachowania warto zwracać uwagę, żeby nie stać się ofiarą manipulacji?</v>
      </c>
      <c r="B25" s="41"/>
      <c r="C25" s="41"/>
      <c r="D25" s="41"/>
      <c r="E25" s="42" t="str">
        <f>IF(C24*D24=0,CONCATENATE("Najpierw określ intensywności typów charakteru: ",B24," i ",E24),"Wymień zagrożenia oraz uzasadnij dlaczego twoim zdaniem one występują?")</f>
        <v>Najpierw określ intensywności typów charakteru: DOM i DOS</v>
      </c>
      <c r="F25" s="42"/>
      <c r="G25" s="42"/>
      <c r="H25" s="42"/>
      <c r="I25" s="51">
        <f>IF(IFERROR(SEARCH("Najpierw określ intensywności",E25),0) &gt; 0,0,IF(IFERROR(SEARCH("Wymień zagrożenia oraz uzasadnij",E25),0) &gt; 0,0,LEN(TRIM(E25))))</f>
        <v>0</v>
      </c>
    </row>
    <row r="26" spans="1:9" ht="92.25" customHeight="1">
      <c r="A26" s="18" t="s">
        <v>14</v>
      </c>
      <c r="B26" s="18" t="s">
        <v>15</v>
      </c>
      <c r="C26" s="20"/>
      <c r="D26" s="20"/>
      <c r="E26" s="18" t="s">
        <v>16</v>
      </c>
      <c r="F26" s="18" t="s">
        <v>17</v>
      </c>
      <c r="G26" s="6" t="str">
        <f>IF(C26=0,"Nie podałeś/aś instensywności dla obu typów",IF(D26=0,"Nie podałeś/aś instensywności dla obu typów",IF(C26+D26 &gt; 1.2,"Zastanów się, czy nie podałeś/aś zbyt wysokich intesywności?",IF(C26+D26 &lt; 0.8,"Zastanów się, czy nie podałeś/aś zbyt niskich intesywności?",C26+D26))))</f>
        <v>Nie podałeś/aś instensywności dla obu typów</v>
      </c>
      <c r="H26" s="7" t="str">
        <f t="shared" ref="H26" si="1">IF(C26*D26&lt;&gt;0,"Uzasadnij swoją odpowiedź dotyczącą podanych intensywności swojego charakteru wg typologii/systematyki określonej na wykładzie.","")</f>
        <v/>
      </c>
      <c r="I26" s="51">
        <f>IF(IFERROR(SEARCH("Uzasadnij TUTAJ swoją",H26),0) &gt; 0,0,0)</f>
        <v>0</v>
      </c>
    </row>
    <row r="27" spans="1:9" ht="92.25" customHeight="1">
      <c r="A27" s="41" t="str">
        <f>CONCATENATE("Wymień, na jakie zagrożenia (np. manipulacje) jesteś narażony/a posiadając charakter: ",IF(C26&gt;1.3*D26,A26,IF(1.3*C26&lt;D26,F26,CONCATENATE(A26," i ",F26))), ". Na jakie zachowania warto zwracać uwagę, żeby nie stać się ofiarą manipulacji?")</f>
        <v>Wymień, na jakie zagrożenia (np. manipulacje) jesteś narażony/a posiadając charakter: Maksymalista i Minimalista. Na jakie zachowania warto zwracać uwagę, żeby nie stać się ofiarą manipulacji?</v>
      </c>
      <c r="B27" s="41"/>
      <c r="C27" s="41"/>
      <c r="D27" s="41"/>
      <c r="E27" s="42" t="str">
        <f>IF(C26*D26=0,CONCATENATE("Najpierw określ intensywności typów charakteru: ",B26," i ",E26),"Wymień zagrożenia oraz uzasadnij dlaczego twoim zdaniem one występują?")</f>
        <v>Najpierw określ intensywności typów charakteru: MAK i MIN</v>
      </c>
      <c r="F27" s="42"/>
      <c r="G27" s="42"/>
      <c r="H27" s="42"/>
      <c r="I27" s="51">
        <f>IF(IFERROR(SEARCH("Najpierw określ intensywności",E27),0) &gt; 0,0,IF(IFERROR(SEARCH("Wymień zagrożenia oraz uzasadnij",E27),0) &gt; 0,0,LEN(TRIM(E27))))</f>
        <v>0</v>
      </c>
    </row>
    <row r="28" spans="1:9" ht="92.25" customHeight="1">
      <c r="A28" s="18" t="s">
        <v>18</v>
      </c>
      <c r="B28" s="18" t="s">
        <v>19</v>
      </c>
      <c r="C28" s="20"/>
      <c r="D28" s="20"/>
      <c r="E28" s="18" t="s">
        <v>20</v>
      </c>
      <c r="F28" s="18" t="s">
        <v>21</v>
      </c>
      <c r="G28" s="6" t="str">
        <f>IF(C28=0,"Nie podałeś/aś instensywności dla obu typów",IF(D28=0,"Nie podałeś/aś instensywności dla obu typów",IF(C28+D28 &gt; 1.2,"Zastanów się, czy nie podałeś/aś zbyt wysokich intesywności?",IF(C28+D28 &lt; 0.8,"Zastanów się, czy nie podałeś/aś zbyt niskich intesywności?",C28+D28))))</f>
        <v>Nie podałeś/aś instensywności dla obu typów</v>
      </c>
      <c r="H28" s="7" t="str">
        <f t="shared" ref="H28" si="2">IF(C28*D28&lt;&gt;0,"Uzasadnij swoją odpowiedź dotyczącą podanych intensywności swojego charakteru wg typologii/systematyki określonej na wykładzie.","")</f>
        <v/>
      </c>
      <c r="I28" s="51">
        <f>IF(IFERROR(SEARCH("Uzasadnij TUTAJ swoją",H28),0) &gt; 0,0,0)</f>
        <v>0</v>
      </c>
    </row>
    <row r="29" spans="1:9" ht="92.25" customHeight="1">
      <c r="A29" s="41" t="str">
        <f>CONCATENATE("Wymień, na jakie zagrożenia (np. manipulacje) jesteś narażony/a posiadając charakter: ",IF(C28&gt;1.3*D28,A28,IF(1.3*C28&lt;D28,F28,CONCATENATE(A28," i ",F28))), ". Na jakie zachowania warto zwracać uwagę, żeby nie stać się ofiarą manipulacji?")</f>
        <v>Wymień, na jakie zagrożenia (np. manipulacje) jesteś narażony/a posiadając charakter: Inspirujący i Systematyczny. Na jakie zachowania warto zwracać uwagę, żeby nie stać się ofiarą manipulacji?</v>
      </c>
      <c r="B29" s="41"/>
      <c r="C29" s="41"/>
      <c r="D29" s="41"/>
      <c r="E29" s="42" t="str">
        <f>IF(C28*D28=0,CONCATENATE("Najpierw określ intensywności typów charakteru: ",B28," i ",E28),"Wymień zagrożenia oraz uzasadnij dlaczego twoim zdaniem one występują?")</f>
        <v>Najpierw określ intensywności typów charakteru: INS i SYS</v>
      </c>
      <c r="F29" s="42"/>
      <c r="G29" s="42"/>
      <c r="H29" s="42"/>
      <c r="I29" s="51">
        <f>IF(IFERROR(SEARCH("Najpierw określ intensywności",E29),0) &gt; 0,0,IF(IFERROR(SEARCH("Wymień zagrożenia oraz uzasadnij",E29),0) &gt; 0,0,LEN(TRIM(E29))))</f>
        <v>0</v>
      </c>
    </row>
    <row r="30" spans="1:9" ht="92.25" customHeight="1">
      <c r="A30" s="18" t="s">
        <v>22</v>
      </c>
      <c r="B30" s="18" t="s">
        <v>23</v>
      </c>
      <c r="C30" s="20"/>
      <c r="D30" s="20"/>
      <c r="E30" s="18" t="s">
        <v>24</v>
      </c>
      <c r="F30" s="18" t="s">
        <v>25</v>
      </c>
      <c r="G30" s="6" t="str">
        <f>IF(C30=0,"Nie podałeś/aś instensywności dla obu typów",IF(D30=0,"Nie podałeś/aś instensywności dla obu typów",IF(C30+D30 &gt; 1.2,"Zastanów się, czy nie podałeś/aś zbyt wysokich intesywności?",IF(C30+D30 &lt; 0.8,"Zastanów się, czy nie podałeś/aś zbyt niskich intesywności?",C30+D30))))</f>
        <v>Nie podałeś/aś instensywności dla obu typów</v>
      </c>
      <c r="H30" s="7" t="str">
        <f t="shared" ref="H30" si="3">IF(C30*D30&lt;&gt;0,"Uzasadnij swoją odpowiedź dotyczącą podanych intensywności swojego charakteru wg typologii/systematyki określonej na wykładzie.","")</f>
        <v/>
      </c>
      <c r="I30" s="51">
        <f>IF(IFERROR(SEARCH("Uzasadnij TUTAJ swoją",H30),0) &gt; 0,0,0)</f>
        <v>0</v>
      </c>
    </row>
    <row r="31" spans="1:9" ht="92.25" customHeight="1">
      <c r="A31" s="41" t="str">
        <f>CONCATENATE("Wymień, na jakie zagrożenia (np. manipulacje) jesteś narażony/a posiadając charakter: ",IF(C30&gt;1.3*D30,A30,IF(1.3*C30&lt;D30,F30,CONCATENATE(A30," i ",F30))), ". Na jakie zachowania warto zwracać uwagę, żeby nie stać się ofiarą manipulacji?")</f>
        <v>Wymień, na jakie zagrożenia (np. manipulacje) jesteś narażony/a posiadając charakter: Odkrywczy i Konserwatywny. Na jakie zachowania warto zwracać uwagę, żeby nie stać się ofiarą manipulacji?</v>
      </c>
      <c r="B31" s="41"/>
      <c r="C31" s="41"/>
      <c r="D31" s="41"/>
      <c r="E31" s="42" t="str">
        <f>IF(C30*D30=0,CONCATENATE("Najpierw określ intensywności typów charakteru: ",B30," i ",E30),"Wymień zagrożenia oraz uzasadnij dlaczego twoim zdaniem one występują?")</f>
        <v>Najpierw określ intensywności typów charakteru: ODK i KON</v>
      </c>
      <c r="F31" s="42"/>
      <c r="G31" s="42"/>
      <c r="H31" s="42"/>
      <c r="I31" s="51">
        <f>IF(IFERROR(SEARCH("Najpierw określ intensywności",E31),0) &gt; 0,0,IF(IFERROR(SEARCH("Wymień zagrożenia oraz uzasadnij",E31),0) &gt; 0,0,LEN(TRIM(E31))))</f>
        <v>0</v>
      </c>
    </row>
    <row r="32" spans="1:9" ht="92.25" customHeight="1">
      <c r="A32" s="18" t="s">
        <v>26</v>
      </c>
      <c r="B32" s="18" t="s">
        <v>27</v>
      </c>
      <c r="C32" s="20"/>
      <c r="D32" s="20"/>
      <c r="E32" s="18" t="s">
        <v>28</v>
      </c>
      <c r="F32" s="18" t="s">
        <v>29</v>
      </c>
      <c r="G32" s="6" t="str">
        <f>IF(C32=0,"Nie podałeś/aś instensywności dla obu typów",IF(D32=0,"Nie podałeś/aś instensywności dla obu typów",IF(C32+D32 &gt; 1.2,"Zastanów się, czy nie podałeś/aś zbyt wysokich intesywności?",IF(C32+D32 &lt; 0.8,"Zastanów się, czy nie podałeś/aś zbyt niskich intesywności?",C32+D32))))</f>
        <v>Nie podałeś/aś instensywności dla obu typów</v>
      </c>
      <c r="H32" s="7" t="str">
        <f t="shared" ref="H32" si="4">IF(C32*D32&lt;&gt;0,"Uzasadnij swoją odpowiedź dotyczącą podanych intensywności swojego charakteru wg typologii/systematyki określonej na wykładzie.","")</f>
        <v/>
      </c>
      <c r="I32" s="51">
        <f>IF(IFERROR(SEARCH("Uzasadnij TUTAJ swoją",H32),0) &gt; 0,0,0)</f>
        <v>0</v>
      </c>
    </row>
    <row r="33" spans="1:9" ht="92.25" customHeight="1">
      <c r="A33" s="41" t="str">
        <f>CONCATENATE("Wymień, na jakie zagrożenia (np. manipulacje) jesteś narażony/a posiadając charakter: ",IF(C32&gt;1.3*D32,A32,IF(1.3*C32&lt;D32,F32,CONCATENATE(A32," i ",F32))), ". Na jakie zachowania warto zwracać uwagę, żeby nie stać się ofiarą manipulacji?")</f>
        <v>Wymień, na jakie zagrożenia (np. manipulacje) jesteś narażony/a posiadając charakter: Weryfikujący i Pomijający. Na jakie zachowania warto zwracać uwagę, żeby nie stać się ofiarą manipulacji?</v>
      </c>
      <c r="B33" s="41"/>
      <c r="C33" s="41"/>
      <c r="D33" s="41"/>
      <c r="E33" s="42" t="str">
        <f>IF(C32*D32=0,CONCATENATE("Najpierw określ intensywności typów charakteru: ",B32," i ",E32),"Wymień zagrożenia oraz uzasadnij dlaczego twoim zdaniem one występują?")</f>
        <v>Najpierw określ intensywności typów charakteru: WER i POM</v>
      </c>
      <c r="F33" s="42"/>
      <c r="G33" s="42"/>
      <c r="H33" s="42"/>
      <c r="I33" s="51">
        <f>IF(IFERROR(SEARCH("Najpierw określ intensywności",E33),0) &gt; 0,0,IF(IFERROR(SEARCH("Wymień zagrożenia oraz uzasadnij",E33),0) &gt; 0,0,LEN(TRIM(E33))))</f>
        <v>0</v>
      </c>
    </row>
    <row r="34" spans="1:9" ht="92.25" customHeight="1">
      <c r="A34" s="18" t="s">
        <v>30</v>
      </c>
      <c r="B34" s="18" t="s">
        <v>31</v>
      </c>
      <c r="C34" s="20"/>
      <c r="D34" s="20"/>
      <c r="E34" s="18" t="s">
        <v>32</v>
      </c>
      <c r="F34" s="18" t="s">
        <v>33</v>
      </c>
      <c r="G34" s="6" t="str">
        <f>IF(C34=0,"Nie podałeś/aś instensywności dla obu typów",IF(D34=0,"Nie podałeś/aś instensywności dla obu typów",IF(C34+D34 &gt; 1.2,"Zastanów się, czy nie podałeś/aś zbyt wysokich intesywności?",IF(C34+D34 &lt; 0.8,"Zastanów się, czy nie podałeś/aś zbyt niskich intesywności?",C34+D34))))</f>
        <v>Nie podałeś/aś instensywności dla obu typów</v>
      </c>
      <c r="H34" s="7" t="str">
        <f t="shared" ref="H34" si="5">IF(C34*D34&lt;&gt;0,"Uzasadnij swoją odpowiedź dotyczącą podanych intensywności swojego charakteru wg typologii/systematyki określonej na wykładzie.","")</f>
        <v/>
      </c>
      <c r="I34" s="51">
        <f>IF(IFERROR(SEARCH("Uzasadnij TUTAJ swoją",H34),0) &gt; 0,0,0)</f>
        <v>0</v>
      </c>
    </row>
    <row r="35" spans="1:9" ht="92.25" customHeight="1">
      <c r="A35" s="41" t="str">
        <f>CONCATENATE("Wymień, na jakie zagrożenia (np. manipulacje) jesteś narażony/a posiadając charakter: ",IF(C34&gt;1.3*D34,A34,IF(1.3*C34&lt;D34,F34,CONCATENATE(A34," i ",F34))), ". Na jakie zachowania warto zwracać uwagę, żeby nie stać się ofiarą manipulacji?")</f>
        <v>Wymień, na jakie zagrożenia (np. manipulacje) jesteś narażony/a posiadając charakter: Wyostrzający i Harmonijny. Na jakie zachowania warto zwracać uwagę, żeby nie stać się ofiarą manipulacji?</v>
      </c>
      <c r="B35" s="41"/>
      <c r="C35" s="41"/>
      <c r="D35" s="41"/>
      <c r="E35" s="42" t="str">
        <f>IF(C34*D34=0,CONCATENATE("Najpierw określ intensywności typów charakteru: ",B34," i ",E34),"Wymień zagrożenia oraz uzasadnij dlaczego twoim zdaniem one występują?")</f>
        <v>Najpierw określ intensywności typów charakteru: OST i HAR</v>
      </c>
      <c r="F35" s="42"/>
      <c r="G35" s="42"/>
      <c r="H35" s="42"/>
      <c r="I35" s="51">
        <f>IF(IFERROR(SEARCH("Najpierw określ intensywności",E35),0) &gt; 0,0,IF(IFERROR(SEARCH("Wymień zagrożenia oraz uzasadnij",E35),0) &gt; 0,0,LEN(TRIM(E35))))</f>
        <v>0</v>
      </c>
    </row>
    <row r="36" spans="1:9" ht="92.25" customHeight="1">
      <c r="A36" s="18" t="s">
        <v>34</v>
      </c>
      <c r="B36" s="18" t="s">
        <v>35</v>
      </c>
      <c r="C36" s="20"/>
      <c r="D36" s="20"/>
      <c r="E36" s="18" t="s">
        <v>36</v>
      </c>
      <c r="F36" s="18" t="s">
        <v>37</v>
      </c>
      <c r="G36" s="6" t="str">
        <f>IF(C36=0,"Nie podałeś/aś instensywności dla obu typów",IF(D36=0,"Nie podałeś/aś instensywności dla obu typów",IF(C36+D36 &gt; 1.2,"Zastanów się, czy nie podałeś/aś zbyt wysokich intesywności?",IF(C36+D36 &lt; 0.8,"Zastanów się, czy nie podałeś/aś zbyt niskich intesywności?",C36+D36))))</f>
        <v>Nie podałeś/aś instensywności dla obu typów</v>
      </c>
      <c r="H36" s="7" t="str">
        <f t="shared" ref="H36" si="6">IF(C36*D36&lt;&gt;0,"Uzasadnij swoją odpowiedź dotyczącą podanych intensywności swojego charakteru wg typologii/systematyki określonej na wykładzie.","")</f>
        <v/>
      </c>
      <c r="I36" s="51">
        <f>IF(IFERROR(SEARCH("Uzasadnij TUTAJ swoją",H36),0) &gt; 0,0,0)</f>
        <v>0</v>
      </c>
    </row>
    <row r="37" spans="1:9" ht="92.25" customHeight="1">
      <c r="A37" s="41" t="str">
        <f>CONCATENATE("Wymień, na jakie zagrożenia (np. manipulacje) jesteś narażony/a posiadając charakter: ",IF(C36&gt;1.3*D36,A36,IF(1.3*C36&lt;D36,F36,CONCATENATE(A36," i ",F36))), ". Na jakie zachowania warto zwracać uwagę, żeby nie stać się ofiarą manipulacji?")</f>
        <v>Wymień, na jakie zagrożenia (np. manipulacje) jesteś narażony/a posiadając charakter: Empatyczny i Rzeczowy. Na jakie zachowania warto zwracać uwagę, żeby nie stać się ofiarą manipulacji?</v>
      </c>
      <c r="B37" s="41"/>
      <c r="C37" s="41"/>
      <c r="D37" s="41"/>
      <c r="E37" s="42" t="str">
        <f>IF(C36*D36=0,CONCATENATE("Najpierw określ intensywności typów charakteru: ",B36," i ",E36),"Wymień zagrożenia oraz uzasadnij dlaczego twoim zdaniem one występują?")</f>
        <v>Najpierw określ intensywności typów charakteru: EMP i RZE</v>
      </c>
      <c r="F37" s="42"/>
      <c r="G37" s="42"/>
      <c r="H37" s="42"/>
      <c r="I37" s="51">
        <f>IF(IFERROR(SEARCH("Najpierw określ intensywności",E37),0) &gt; 0,0,IF(IFERROR(SEARCH("Wymień zagrożenia oraz uzasadnij",E37),0) &gt; 0,0,LEN(TRIM(E37))))</f>
        <v>0</v>
      </c>
    </row>
    <row r="38" spans="1:9" ht="92.25" customHeight="1">
      <c r="A38" s="18" t="s">
        <v>38</v>
      </c>
      <c r="B38" s="18" t="s">
        <v>39</v>
      </c>
      <c r="C38" s="20"/>
      <c r="D38" s="20"/>
      <c r="E38" s="18" t="s">
        <v>40</v>
      </c>
      <c r="F38" s="18" t="s">
        <v>41</v>
      </c>
      <c r="G38" s="6" t="str">
        <f>IF(C38=0,"Nie podałeś/aś instensywności dla obu typów",IF(D38=0,"Nie podałeś/aś instensywności dla obu typów",IF(C38+D38 &gt; 1.2,"Zastanów się, czy nie podałeś/aś zbyt wysokich intesywności?",IF(C38+D38 &lt; 0.8,"Zastanów się, czy nie podałeś/aś zbyt niskich intesywności?",C38+D38))))</f>
        <v>Nie podałeś/aś instensywności dla obu typów</v>
      </c>
      <c r="H38" s="7" t="str">
        <f t="shared" ref="H38" si="7">IF(C38*D38&lt;&gt;0,"Uzasadnij swoją odpowiedź dotyczącą podanych intensywności swojego charakteru wg typologii/systematyki określonej na wykładzie.","")</f>
        <v/>
      </c>
      <c r="I38" s="51">
        <f>IF(IFERROR(SEARCH("Uzasadnij TUTAJ swoją",H38),0) &gt; 0,0,0)</f>
        <v>0</v>
      </c>
    </row>
    <row r="39" spans="1:9" ht="92.25" customHeight="1">
      <c r="A39" s="41" t="str">
        <f>CONCATENATE("Wymień, na jakie zagrożenia (np. manipulacje) jesteś narażony/a posiadając charakter: ",IF(C38&gt;1.3*D38,A38,IF(1.3*C38&lt;D38,F38,CONCATENATE(A38," i ",F38))), ". Na jakie zachowania warto zwracać uwagę, żeby nie stać się ofiarą manipulacji?")</f>
        <v>Wymień, na jakie zagrożenia (np. manipulacje) jesteś narażony/a posiadając charakter: Odważny i Asekuracyjny. Na jakie zachowania warto zwracać uwagę, żeby nie stać się ofiarą manipulacji?</v>
      </c>
      <c r="B39" s="41"/>
      <c r="C39" s="41"/>
      <c r="D39" s="41"/>
      <c r="E39" s="42" t="str">
        <f>IF(C38*D38=0,CONCATENATE("Najpierw określ intensywności typów charakteru: ",B38," i ",E38),"Wymień zagrożenia oraz uzasadnij dlaczego twoim zdaniem one występują?")</f>
        <v>Najpierw określ intensywności typów charakteru: ODW i ASE</v>
      </c>
      <c r="F39" s="42"/>
      <c r="G39" s="42"/>
      <c r="H39" s="42"/>
      <c r="I39" s="51">
        <f>IF(IFERROR(SEARCH("Najpierw określ intensywności",E39),0) &gt; 0,0,IF(IFERROR(SEARCH("Wymień zagrożenia oraz uzasadnij",E39),0) &gt; 0,0,LEN(TRIM(E39))))</f>
        <v>0</v>
      </c>
    </row>
    <row r="40" spans="1:9" ht="92.25" customHeight="1">
      <c r="A40" s="18" t="s">
        <v>42</v>
      </c>
      <c r="B40" s="18" t="s">
        <v>43</v>
      </c>
      <c r="C40" s="20"/>
      <c r="D40" s="20"/>
      <c r="E40" s="18" t="s">
        <v>44</v>
      </c>
      <c r="F40" s="18" t="s">
        <v>45</v>
      </c>
      <c r="G40" s="6" t="str">
        <f>IF(C40=0,"Nie podałeś/aś instensywności dla obu typów",IF(D40=0,"Nie podałeś/aś instensywności dla obu typów",IF(C40+D40 &gt; 1.2,"Zastanów się, czy nie podałeś/aś zbyt wysokich intesywności?",IF(C40+D40 &lt; 0.8,"Zastanów się, czy nie podałeś/aś zbyt niskich intesywności?",C40+D40))))</f>
        <v>Nie podałeś/aś instensywności dla obu typów</v>
      </c>
      <c r="H40" s="7" t="str">
        <f t="shared" ref="H40" si="8">IF(C40*D40&lt;&gt;0,"Uzasadnij swoją odpowiedź dotyczącą podanych intensywności swojego charakteru wg typologii/systematyki określonej na wykładzie.","")</f>
        <v/>
      </c>
      <c r="I40" s="51">
        <f>IF(IFERROR(SEARCH("Uzasadnij TUTAJ swoją",H40),0) &gt; 0,0,0)</f>
        <v>0</v>
      </c>
    </row>
    <row r="41" spans="1:9" ht="92.25" customHeight="1">
      <c r="A41" s="41" t="str">
        <f>CONCATENATE("Wymień, na jakie zagrożenia (np. manipulacje) jesteś narażony/a posiadając charakter: ",IF(C40&gt;1.3*D40,A40,IF(1.3*C40&lt;D40,F40,CONCATENATE(A40," i ",F40))), ". Na jakie zachowania warto zwracać uwagę, żeby nie stać się ofiarą manipulacji?")</f>
        <v>Wymień, na jakie zagrożenia (np. manipulacje) jesteś narażony/a posiadając charakter: Hojny i Oszczędny. Na jakie zachowania warto zwracać uwagę, żeby nie stać się ofiarą manipulacji?</v>
      </c>
      <c r="B41" s="41"/>
      <c r="C41" s="41"/>
      <c r="D41" s="41"/>
      <c r="E41" s="42" t="str">
        <f>IF(C40*D40=0,CONCATENATE("Najpierw określ intensywności typów charakteru: ",B40," i ",E40),"Wymień zagrożenia oraz uzasadnij dlaczego twoim zdaniem one występują?")</f>
        <v>Najpierw określ intensywności typów charakteru: HOJ i OSZ</v>
      </c>
      <c r="F41" s="42"/>
      <c r="G41" s="42"/>
      <c r="H41" s="42"/>
      <c r="I41" s="51">
        <f>IF(IFERROR(SEARCH("Najpierw określ intensywności",E41),0) &gt; 0,0,IF(IFERROR(SEARCH("Wymień zagrożenia oraz uzasadnij",E41),0) &gt; 0,0,LEN(TRIM(E41))))</f>
        <v>0</v>
      </c>
    </row>
    <row r="42" spans="1:9" ht="92.25" customHeight="1">
      <c r="A42" s="18" t="s">
        <v>46</v>
      </c>
      <c r="B42" s="18" t="s">
        <v>47</v>
      </c>
      <c r="C42" s="20"/>
      <c r="D42" s="20"/>
      <c r="E42" s="18" t="s">
        <v>48</v>
      </c>
      <c r="F42" s="18" t="s">
        <v>49</v>
      </c>
      <c r="G42" s="6" t="str">
        <f>IF(C42=0,"Nie podałeś/aś instensywności dla obu typów",IF(D42=0,"Nie podałeś/aś instensywności dla obu typów",IF(C42+D42 &gt; 1.2,"Zastanów się, czy nie podałeś/aś zbyt wysokich intesywności?",IF(C42+D42 &lt; 0.8,"Zastanów się, czy nie podałeś/aś zbyt niskich intesywności?",C42+D42))))</f>
        <v>Nie podałeś/aś instensywności dla obu typów</v>
      </c>
      <c r="H42" s="7" t="str">
        <f t="shared" ref="H42" si="9">IF(C42*D42&lt;&gt;0,"Uzasadnij swoją odpowiedź dotyczącą podanych intensywności swojego charakteru wg typologii/systematyki określonej na wykładzie.","")</f>
        <v/>
      </c>
      <c r="I42" s="51">
        <f>IF(IFERROR(SEARCH("Uzasadnij TUTAJ swoją",H42),0) &gt; 0,0,0)</f>
        <v>0</v>
      </c>
    </row>
    <row r="43" spans="1:9" ht="92.25" customHeight="1">
      <c r="A43" s="41" t="str">
        <f>CONCATENATE("Wymień, na jakie zagrożenia (np. manipulacje) jesteś narażony/a posiadając charakter: ",IF(C42&gt;1.3*D42,A42,IF(1.3*C42&lt;D42,F42,CONCATENATE(A42," i ",F42))), ". Na jakie zachowania warto zwracać uwagę, żeby nie stać się ofiarą manipulacji?")</f>
        <v>Wymień, na jakie zagrożenia (np. manipulacje) jesteś narażony/a posiadając charakter: Faworyzujący i Równoważący. Na jakie zachowania warto zwracać uwagę, żeby nie stać się ofiarą manipulacji?</v>
      </c>
      <c r="B43" s="41"/>
      <c r="C43" s="41"/>
      <c r="D43" s="41"/>
      <c r="E43" s="42" t="str">
        <f>IF(C42*D42=0,CONCATENATE("Najpierw określ intensywności typów charakteru: ",B42," i ",E42),"Wymień zagrożenia oraz uzasadnij dlaczego twoim zdaniem one występują?")</f>
        <v>Najpierw określ intensywności typów charakteru: FAW i RÓW</v>
      </c>
      <c r="F43" s="42"/>
      <c r="G43" s="42"/>
      <c r="H43" s="42"/>
      <c r="I43" s="51">
        <f>IF(IFERROR(SEARCH("Najpierw określ intensywności",E43),0) &gt; 0,0,IF(IFERROR(SEARCH("Wymień zagrożenia oraz uzasadnij",E43),0) &gt; 0,0,LEN(TRIM(E43))))</f>
        <v>0</v>
      </c>
    </row>
    <row r="44" spans="1:9" ht="92.25" customHeight="1">
      <c r="A44" s="2" t="s">
        <v>5</v>
      </c>
      <c r="B44" s="3" t="s">
        <v>6</v>
      </c>
      <c r="C44" s="3" t="s">
        <v>50</v>
      </c>
      <c r="D44" s="3" t="s">
        <v>50</v>
      </c>
      <c r="E44" s="2" t="s">
        <v>5</v>
      </c>
      <c r="F44" s="3" t="s">
        <v>6</v>
      </c>
      <c r="G44" s="4" t="s">
        <v>8</v>
      </c>
      <c r="H44" s="5" t="s">
        <v>9</v>
      </c>
      <c r="I44" s="52"/>
    </row>
    <row r="45" spans="1:9" ht="92.25" customHeight="1">
      <c r="A45" s="18" t="s">
        <v>51</v>
      </c>
      <c r="B45" s="18" t="s">
        <v>52</v>
      </c>
      <c r="C45" s="19" t="str">
        <f>IF(SUM(C24:D42)&gt;0,SUM(C24:C42)/SUM(C24:D42),"")</f>
        <v/>
      </c>
      <c r="D45" s="19" t="str">
        <f>IF(SUM(C24:D42)&gt;0,SUM(D24:D42)/SUM(C24:D42),"")</f>
        <v/>
      </c>
      <c r="E45" s="18" t="s">
        <v>53</v>
      </c>
      <c r="F45" s="18" t="s">
        <v>54</v>
      </c>
      <c r="G45" s="6" t="str">
        <f>IF(C45&lt;&gt;"",IF(C45&gt;2*D45,"Jesteś postrzegany/a jako ekstrawertyk",IF(2*C45&lt;D45,"Jesteś postrzegany/a jako introwertyk",IF(C45&gt;D45*1.45, "Masz usposobienie bardziej ekstrawertyczne",IF(C45*1.45&lt;D45, "Masz usposobienie bardziej introwertyczne","Masz usposobienie wyważone")))),"Określ najpierw wszystkie typy charakteru powyżej")</f>
        <v>Określ najpierw wszystkie typy charakteru powyżej</v>
      </c>
      <c r="H45" s="7" t="str">
        <f>IF(C45&lt;&gt;"",IF(C45*D45&lt;&gt;0,"Dopiero po określeniu intensywności dla wszystkich powyższych typów charakteru określ/oceń, czy podane/obliczone po lewej intesywności dla ekstrawertyka i introwertyka są zgodne z twoją samooceną","Najpierw określ wszystkie powyższe składowe swojego charakteru, zanim spróbujesz odnieść się do wyznaczonych/obliczonych intensywności dla twojego ekstrawertyzmu i introwertyzmu."),"")</f>
        <v/>
      </c>
      <c r="I45" s="51">
        <f>IF(IFERROR(SEARCH("Dopiero po określeniu intensywności",H45),0) &gt; 0,IF(IFERROR(SEARCH("Najpierw określ wszystkie powyższe",H45),0) &gt; 0,LEN(TRIM(H45)),0),0)</f>
        <v>0</v>
      </c>
    </row>
    <row r="46" spans="1:9" ht="23.25">
      <c r="A46" s="37" t="s">
        <v>63</v>
      </c>
      <c r="B46" s="37"/>
      <c r="C46" s="37"/>
      <c r="D46" s="37"/>
      <c r="E46" s="37"/>
      <c r="F46" s="37"/>
      <c r="G46" s="37"/>
      <c r="H46" s="37"/>
      <c r="I46" s="52"/>
    </row>
    <row r="47" spans="1:9" ht="97.5" customHeight="1">
      <c r="A47" s="33" t="s">
        <v>64</v>
      </c>
      <c r="B47" s="33"/>
      <c r="C47" s="33"/>
      <c r="D47" s="48"/>
      <c r="E47" s="48"/>
      <c r="F47" s="48"/>
      <c r="G47" s="48"/>
      <c r="H47" s="48"/>
      <c r="I47" s="51">
        <f>LEN(TRIM(D47))</f>
        <v>0</v>
      </c>
    </row>
    <row r="48" spans="1:9" ht="97.5" customHeight="1">
      <c r="A48" s="33" t="s">
        <v>67</v>
      </c>
      <c r="B48" s="33"/>
      <c r="C48" s="33"/>
      <c r="D48" s="48"/>
      <c r="E48" s="48"/>
      <c r="F48" s="48"/>
      <c r="G48" s="48"/>
      <c r="H48" s="48"/>
      <c r="I48" s="51">
        <f t="shared" ref="I48:I61" si="10">LEN(TRIM(D48))</f>
        <v>0</v>
      </c>
    </row>
    <row r="49" spans="1:9" ht="97.5" customHeight="1">
      <c r="A49" s="33" t="s">
        <v>75</v>
      </c>
      <c r="B49" s="33"/>
      <c r="C49" s="33"/>
      <c r="D49" s="48"/>
      <c r="E49" s="48"/>
      <c r="F49" s="48"/>
      <c r="G49" s="48"/>
      <c r="H49" s="48"/>
      <c r="I49" s="51">
        <f t="shared" si="10"/>
        <v>0</v>
      </c>
    </row>
    <row r="50" spans="1:9" ht="97.5" customHeight="1">
      <c r="A50" s="33" t="s">
        <v>76</v>
      </c>
      <c r="B50" s="33"/>
      <c r="C50" s="33"/>
      <c r="D50" s="48"/>
      <c r="E50" s="48"/>
      <c r="F50" s="48"/>
      <c r="G50" s="48"/>
      <c r="H50" s="48"/>
      <c r="I50" s="51">
        <f t="shared" si="10"/>
        <v>0</v>
      </c>
    </row>
    <row r="51" spans="1:9" ht="97.5" customHeight="1">
      <c r="A51" s="33" t="s">
        <v>66</v>
      </c>
      <c r="B51" s="33"/>
      <c r="C51" s="33"/>
      <c r="D51" s="48"/>
      <c r="E51" s="48"/>
      <c r="F51" s="48"/>
      <c r="G51" s="48"/>
      <c r="H51" s="48"/>
      <c r="I51" s="51">
        <f t="shared" si="10"/>
        <v>0</v>
      </c>
    </row>
    <row r="52" spans="1:9" ht="97.5" customHeight="1">
      <c r="A52" s="33" t="s">
        <v>68</v>
      </c>
      <c r="B52" s="33"/>
      <c r="C52" s="33"/>
      <c r="D52" s="48"/>
      <c r="E52" s="48"/>
      <c r="F52" s="48"/>
      <c r="G52" s="48"/>
      <c r="H52" s="48"/>
      <c r="I52" s="51">
        <f t="shared" si="10"/>
        <v>0</v>
      </c>
    </row>
    <row r="53" spans="1:9" ht="97.5" customHeight="1">
      <c r="A53" s="33" t="s">
        <v>69</v>
      </c>
      <c r="B53" s="33"/>
      <c r="C53" s="33"/>
      <c r="D53" s="48"/>
      <c r="E53" s="48"/>
      <c r="F53" s="48"/>
      <c r="G53" s="48"/>
      <c r="H53" s="48"/>
      <c r="I53" s="51">
        <f t="shared" si="10"/>
        <v>0</v>
      </c>
    </row>
    <row r="54" spans="1:9" ht="97.5" customHeight="1">
      <c r="A54" s="33" t="s">
        <v>77</v>
      </c>
      <c r="B54" s="33"/>
      <c r="C54" s="33"/>
      <c r="D54" s="48"/>
      <c r="E54" s="48"/>
      <c r="F54" s="48"/>
      <c r="G54" s="48"/>
      <c r="H54" s="48"/>
      <c r="I54" s="51">
        <f t="shared" si="10"/>
        <v>0</v>
      </c>
    </row>
    <row r="55" spans="1:9" ht="97.5" customHeight="1">
      <c r="A55" s="33" t="s">
        <v>84</v>
      </c>
      <c r="B55" s="33"/>
      <c r="C55" s="33"/>
      <c r="D55" s="48"/>
      <c r="E55" s="48"/>
      <c r="F55" s="48"/>
      <c r="G55" s="48"/>
      <c r="H55" s="48"/>
      <c r="I55" s="51">
        <f t="shared" si="10"/>
        <v>0</v>
      </c>
    </row>
    <row r="56" spans="1:9" ht="97.5" customHeight="1">
      <c r="A56" s="33" t="s">
        <v>89</v>
      </c>
      <c r="B56" s="33"/>
      <c r="C56" s="33"/>
      <c r="D56" s="48"/>
      <c r="E56" s="48"/>
      <c r="F56" s="48"/>
      <c r="G56" s="48"/>
      <c r="H56" s="48"/>
      <c r="I56" s="51">
        <f t="shared" si="10"/>
        <v>0</v>
      </c>
    </row>
    <row r="57" spans="1:9" ht="97.5" customHeight="1">
      <c r="A57" s="33" t="s">
        <v>88</v>
      </c>
      <c r="B57" s="33"/>
      <c r="C57" s="33"/>
      <c r="D57" s="48"/>
      <c r="E57" s="48"/>
      <c r="F57" s="48"/>
      <c r="G57" s="48"/>
      <c r="H57" s="48"/>
      <c r="I57" s="51">
        <f t="shared" si="10"/>
        <v>0</v>
      </c>
    </row>
    <row r="58" spans="1:9" ht="107.25" customHeight="1">
      <c r="A58" s="33" t="s">
        <v>85</v>
      </c>
      <c r="B58" s="33"/>
      <c r="C58" s="33"/>
      <c r="D58" s="48"/>
      <c r="E58" s="48"/>
      <c r="F58" s="48"/>
      <c r="G58" s="48"/>
      <c r="H58" s="48"/>
      <c r="I58" s="51">
        <f>LEN(TRIM(D58))</f>
        <v>0</v>
      </c>
    </row>
    <row r="59" spans="1:9" ht="46.5">
      <c r="A59" s="39" t="s">
        <v>58</v>
      </c>
      <c r="B59" s="39"/>
      <c r="C59" s="39"/>
      <c r="D59" s="39"/>
      <c r="E59" s="39"/>
      <c r="F59" s="39"/>
      <c r="G59" s="39"/>
      <c r="H59" s="39"/>
      <c r="I59" s="52"/>
    </row>
    <row r="60" spans="1:9" ht="55.5" customHeight="1">
      <c r="A60" s="34" t="s">
        <v>86</v>
      </c>
      <c r="B60" s="35"/>
      <c r="C60" s="35"/>
      <c r="D60" s="35"/>
      <c r="E60" s="35"/>
      <c r="F60" s="35"/>
      <c r="G60" s="36"/>
      <c r="H60" s="49"/>
      <c r="I60" s="52"/>
    </row>
    <row r="61" spans="1:9" ht="77.25" customHeight="1">
      <c r="A61" s="33" t="s">
        <v>87</v>
      </c>
      <c r="B61" s="33"/>
      <c r="C61" s="33"/>
      <c r="D61" s="48"/>
      <c r="E61" s="48"/>
      <c r="F61" s="48"/>
      <c r="G61" s="48"/>
      <c r="H61" s="48"/>
      <c r="I61" s="51">
        <f t="shared" si="10"/>
        <v>0</v>
      </c>
    </row>
    <row r="62" spans="1:9" ht="33.75" customHeight="1">
      <c r="A62" s="21" t="str">
        <f>IF(I3="BRAK","Nie podałeś swojego imienia i nazwiska!",CONCATENATE(I3," ","- teraz proszę wyślij swoje zadanie pod adres:"))</f>
        <v>Nie podałeś swojego imienia i nazwiska!</v>
      </c>
      <c r="B62" s="22"/>
      <c r="C62" s="22"/>
      <c r="D62" s="22"/>
      <c r="E62" s="22"/>
      <c r="F62" s="22"/>
      <c r="G62" s="23"/>
      <c r="H62" s="16" t="str">
        <f>IF(IFERROR(SEARCH("teraz możesz wysłać",A62),"")&gt;0,"horzyk@agh.edu.pl","")</f>
        <v>horzyk@agh.edu.pl</v>
      </c>
      <c r="I62" s="52"/>
    </row>
  </sheetData>
  <sheetProtection algorithmName="SHA-512" hashValue="Z53oofFXzaDl1m0+FngGoRwIySqNXgGbhPOb/rpMEHKOYUlz4eh0vmG8lddTTX42ZhpH7+vQyuz9e1zdHh9Bmw==" saltValue="NYUypfH5lbXOdw2hlKicfA==" spinCount="100000" sheet="1" objects="1" scenarios="1" formatRows="0" selectLockedCells="1"/>
  <mergeCells count="81">
    <mergeCell ref="A6:H6"/>
    <mergeCell ref="A39:D39"/>
    <mergeCell ref="E39:H39"/>
    <mergeCell ref="A41:D41"/>
    <mergeCell ref="E41:H41"/>
    <mergeCell ref="A33:D33"/>
    <mergeCell ref="E33:H33"/>
    <mergeCell ref="A35:D35"/>
    <mergeCell ref="E35:H35"/>
    <mergeCell ref="A37:D37"/>
    <mergeCell ref="E37:H37"/>
    <mergeCell ref="A27:D27"/>
    <mergeCell ref="E27:H27"/>
    <mergeCell ref="A29:D29"/>
    <mergeCell ref="E29:H29"/>
    <mergeCell ref="A31:D31"/>
    <mergeCell ref="A8:H8"/>
    <mergeCell ref="A59:H59"/>
    <mergeCell ref="A19:H19"/>
    <mergeCell ref="A18:H18"/>
    <mergeCell ref="A7:H7"/>
    <mergeCell ref="A43:D43"/>
    <mergeCell ref="E43:H43"/>
    <mergeCell ref="E31:H31"/>
    <mergeCell ref="A20:H20"/>
    <mergeCell ref="A21:H21"/>
    <mergeCell ref="A22:H22"/>
    <mergeCell ref="A25:D25"/>
    <mergeCell ref="E25:H25"/>
    <mergeCell ref="A46:H46"/>
    <mergeCell ref="A47:C47"/>
    <mergeCell ref="D47:H47"/>
    <mergeCell ref="A48:C48"/>
    <mergeCell ref="D48:H48"/>
    <mergeCell ref="A49:C49"/>
    <mergeCell ref="D49:H49"/>
    <mergeCell ref="A50:C50"/>
    <mergeCell ref="D50:H50"/>
    <mergeCell ref="A51:C51"/>
    <mergeCell ref="D51:H51"/>
    <mergeCell ref="A61:C61"/>
    <mergeCell ref="D61:H61"/>
    <mergeCell ref="A60:G60"/>
    <mergeCell ref="A52:C52"/>
    <mergeCell ref="D52:H52"/>
    <mergeCell ref="A53:C53"/>
    <mergeCell ref="D53:H53"/>
    <mergeCell ref="A54:C54"/>
    <mergeCell ref="D54:H54"/>
    <mergeCell ref="A58:C58"/>
    <mergeCell ref="D58:H58"/>
    <mergeCell ref="A55:C55"/>
    <mergeCell ref="D55:H55"/>
    <mergeCell ref="A56:C56"/>
    <mergeCell ref="D56:H56"/>
    <mergeCell ref="A57:C57"/>
    <mergeCell ref="D57:H57"/>
    <mergeCell ref="E14:H14"/>
    <mergeCell ref="E15:H15"/>
    <mergeCell ref="E9:H9"/>
    <mergeCell ref="A9:D9"/>
    <mergeCell ref="A10:D10"/>
    <mergeCell ref="A11:D11"/>
    <mergeCell ref="A12:D12"/>
    <mergeCell ref="A13:D13"/>
    <mergeCell ref="A62:G62"/>
    <mergeCell ref="A4:I4"/>
    <mergeCell ref="B3:E3"/>
    <mergeCell ref="A1:G1"/>
    <mergeCell ref="A2:G2"/>
    <mergeCell ref="E16:H16"/>
    <mergeCell ref="E17:H17"/>
    <mergeCell ref="F3:G3"/>
    <mergeCell ref="A14:D14"/>
    <mergeCell ref="A15:D15"/>
    <mergeCell ref="A16:D16"/>
    <mergeCell ref="A17:D17"/>
    <mergeCell ref="E10:H10"/>
    <mergeCell ref="E11:H11"/>
    <mergeCell ref="E12:H12"/>
    <mergeCell ref="E13:H13"/>
  </mergeCells>
  <hyperlinks>
    <hyperlink ref="H62" r:id="rId1" display="horzyk@agh.edu.p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2017-01-06T17:41:17Z</dcterms:created>
  <dcterms:modified xsi:type="dcterms:W3CDTF">2017-01-06T21:45:19Z</dcterms:modified>
</cp:coreProperties>
</file>